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35" windowWidth="14070" windowHeight="9405" activeTab="1"/>
  </bookViews>
  <sheets>
    <sheet name="category" sheetId="1" r:id="rId1"/>
    <sheet name="score" sheetId="2" r:id="rId2"/>
    <sheet name="1_project_process" sheetId="3" r:id="rId3"/>
    <sheet name="2_siting" sheetId="13" r:id="rId4"/>
    <sheet name="3_mobility" sheetId="14" r:id="rId5"/>
    <sheet name="4_nature" sheetId="15" r:id="rId6"/>
    <sheet name="5_water" sheetId="16" r:id="rId7"/>
    <sheet name="6_materials" sheetId="17" r:id="rId8"/>
    <sheet name="7_energy" sheetId="18" r:id="rId9"/>
    <sheet name="8_quality_of_life" sheetId="19" r:id="rId10"/>
    <sheet name="9_socio-econ" sheetId="20" r:id="rId11"/>
    <sheet name="10_innovation" sheetId="21" r:id="rId12"/>
  </sheets>
  <definedNames>
    <definedName name="_xlnm._FilterDatabase" localSheetId="2" hidden="1">'1_project_process'!$A$1:$B$346</definedName>
    <definedName name="_xlnm._FilterDatabase" localSheetId="11" hidden="1">'10_innovation'!$A$1:$B$98</definedName>
    <definedName name="_xlnm._FilterDatabase" localSheetId="3" hidden="1">'2_siting'!$A$1:$B$236</definedName>
    <definedName name="_xlnm._FilterDatabase" localSheetId="4" hidden="1">'3_mobility'!$A$1:$B$295</definedName>
    <definedName name="_xlnm._FilterDatabase" localSheetId="5" hidden="1">'4_nature'!$A$1:$B$311</definedName>
    <definedName name="_xlnm._FilterDatabase" localSheetId="6" hidden="1">'5_water'!$A$1:$B$289</definedName>
    <definedName name="_xlnm._FilterDatabase" localSheetId="7" hidden="1">'6_materials'!$A$1:$B$284</definedName>
    <definedName name="_xlnm._FilterDatabase" localSheetId="8" hidden="1">'7_energy'!$A$1:$B$136</definedName>
    <definedName name="_xlnm._FilterDatabase" localSheetId="9" hidden="1">'8_quality_of_life'!$A$1:$B$199</definedName>
    <definedName name="_xlnm._FilterDatabase" localSheetId="10" hidden="1">'9_socio-econ'!$A$1:$B$137</definedName>
  </definedNames>
  <calcPr calcId="145621"/>
</workbook>
</file>

<file path=xl/calcChain.xml><?xml version="1.0" encoding="utf-8"?>
<calcChain xmlns="http://schemas.openxmlformats.org/spreadsheetml/2006/main">
  <c r="E3" i="3" l="1"/>
  <c r="F3" i="3"/>
  <c r="G3" i="3"/>
  <c r="H3" i="3"/>
  <c r="I3" i="3"/>
  <c r="J3" i="3"/>
  <c r="K3" i="3"/>
  <c r="L3" i="3"/>
  <c r="C59" i="1" l="1"/>
  <c r="D59" i="1"/>
  <c r="E59" i="1"/>
  <c r="F59" i="1"/>
  <c r="G59" i="1"/>
  <c r="H59" i="1"/>
  <c r="I59" i="1"/>
  <c r="B59" i="1"/>
  <c r="L56" i="18"/>
  <c r="C72" i="18"/>
  <c r="L72" i="18"/>
  <c r="K72" i="18"/>
  <c r="J72" i="18"/>
  <c r="I72" i="18"/>
  <c r="H72" i="18"/>
  <c r="G72" i="18"/>
  <c r="F72" i="18"/>
  <c r="E72" i="18"/>
  <c r="L55" i="18"/>
  <c r="C58" i="18" s="1"/>
  <c r="E51" i="13"/>
  <c r="E3" i="13" s="1"/>
  <c r="B9" i="2" s="1"/>
  <c r="L3" i="14"/>
  <c r="I12" i="2" s="1"/>
  <c r="K3" i="14"/>
  <c r="H12" i="2" s="1"/>
  <c r="J3" i="14"/>
  <c r="G12" i="2" s="1"/>
  <c r="I3" i="14"/>
  <c r="F12" i="2" s="1"/>
  <c r="H3" i="14"/>
  <c r="G3" i="14"/>
  <c r="D12" i="2" s="1"/>
  <c r="F3" i="14"/>
  <c r="C12" i="2" s="1"/>
  <c r="E3" i="14"/>
  <c r="B12" i="2" s="1"/>
  <c r="C248" i="14"/>
  <c r="O252" i="14" s="1"/>
  <c r="C232" i="14"/>
  <c r="B55" i="1" s="1"/>
  <c r="C212" i="14"/>
  <c r="O220" i="14" s="1"/>
  <c r="C189" i="14"/>
  <c r="O202" i="14" s="1"/>
  <c r="B49" i="1" s="1"/>
  <c r="C173" i="14"/>
  <c r="C157" i="14"/>
  <c r="O161" i="14" s="1"/>
  <c r="C143" i="14"/>
  <c r="O147" i="14" s="1"/>
  <c r="C127" i="14"/>
  <c r="O131" i="14" s="1"/>
  <c r="C113" i="14"/>
  <c r="O117" i="14" s="1"/>
  <c r="C97" i="14"/>
  <c r="O101" i="14" s="1"/>
  <c r="C83" i="14"/>
  <c r="O87" i="14" s="1"/>
  <c r="L51" i="13"/>
  <c r="L3" i="13" s="1"/>
  <c r="I9" i="2" s="1"/>
  <c r="K51" i="13"/>
  <c r="K3" i="13" s="1"/>
  <c r="H9" i="2" s="1"/>
  <c r="J51" i="13"/>
  <c r="J3" i="13" s="1"/>
  <c r="G9" i="2" s="1"/>
  <c r="I51" i="13"/>
  <c r="I3" i="13" s="1"/>
  <c r="F9" i="2" s="1"/>
  <c r="H51" i="13"/>
  <c r="H3" i="13" s="1"/>
  <c r="E9" i="2" s="1"/>
  <c r="G51" i="13"/>
  <c r="G3" i="13" s="1"/>
  <c r="D9" i="2" s="1"/>
  <c r="F51" i="13"/>
  <c r="F3" i="13" s="1"/>
  <c r="C9" i="2" s="1"/>
  <c r="L3" i="21"/>
  <c r="K3" i="21"/>
  <c r="J3" i="21"/>
  <c r="I3" i="21"/>
  <c r="H3" i="21"/>
  <c r="G3" i="21"/>
  <c r="F3" i="21"/>
  <c r="E3" i="21"/>
  <c r="L3" i="20"/>
  <c r="K3" i="20"/>
  <c r="J3" i="20"/>
  <c r="I3" i="20"/>
  <c r="H3" i="20"/>
  <c r="G3" i="20"/>
  <c r="F3" i="20"/>
  <c r="E3" i="20"/>
  <c r="L3" i="19"/>
  <c r="K3" i="19"/>
  <c r="J3" i="19"/>
  <c r="I3" i="19"/>
  <c r="H3" i="19"/>
  <c r="G3" i="19"/>
  <c r="F3" i="19"/>
  <c r="E3" i="19"/>
  <c r="O76" i="18"/>
  <c r="L3" i="17"/>
  <c r="K3" i="17"/>
  <c r="J3" i="17"/>
  <c r="I3" i="17"/>
  <c r="H3" i="17"/>
  <c r="G3" i="17"/>
  <c r="F3" i="17"/>
  <c r="E3" i="17"/>
  <c r="L3" i="16"/>
  <c r="K3" i="16"/>
  <c r="J3" i="16"/>
  <c r="I3" i="16"/>
  <c r="H3" i="16"/>
  <c r="G3" i="16"/>
  <c r="F3" i="16"/>
  <c r="E3" i="16"/>
  <c r="L3" i="15"/>
  <c r="K3" i="15"/>
  <c r="J3" i="15"/>
  <c r="I3" i="15"/>
  <c r="H3" i="15"/>
  <c r="G3" i="15"/>
  <c r="F3" i="15"/>
  <c r="E3" i="15"/>
  <c r="O177" i="14"/>
  <c r="C42" i="1"/>
  <c r="D42" i="1"/>
  <c r="E42" i="1"/>
  <c r="G42" i="1"/>
  <c r="H42" i="1"/>
  <c r="I42" i="1"/>
  <c r="J42" i="1"/>
  <c r="K42" i="1"/>
  <c r="L42" i="1"/>
  <c r="M42" i="1"/>
  <c r="B42" i="1"/>
  <c r="B27" i="1"/>
  <c r="C27" i="1"/>
  <c r="D27" i="1"/>
  <c r="E27" i="1"/>
  <c r="G27" i="1"/>
  <c r="H27" i="1"/>
  <c r="I27" i="1"/>
  <c r="J27" i="1"/>
  <c r="K27" i="1"/>
  <c r="L27" i="1"/>
  <c r="M27" i="1"/>
  <c r="L4" i="3"/>
  <c r="I7" i="2"/>
  <c r="L4" i="13"/>
  <c r="I10" i="2"/>
  <c r="L4" i="14"/>
  <c r="I13" i="2"/>
  <c r="L4" i="15"/>
  <c r="I16" i="2"/>
  <c r="L4" i="16"/>
  <c r="I19" i="2"/>
  <c r="L4" i="17"/>
  <c r="I22" i="2"/>
  <c r="L4" i="18"/>
  <c r="I25" i="2"/>
  <c r="L4" i="19"/>
  <c r="I28" i="2"/>
  <c r="L4" i="20"/>
  <c r="I31" i="2"/>
  <c r="I34" i="2"/>
  <c r="N30" i="2"/>
  <c r="N27" i="2"/>
  <c r="N24" i="2"/>
  <c r="N21" i="2"/>
  <c r="N18" i="2"/>
  <c r="N15" i="2"/>
  <c r="N12" i="2"/>
  <c r="N9" i="2"/>
  <c r="N6" i="2"/>
  <c r="M3" i="2"/>
  <c r="C6" i="2"/>
  <c r="C15" i="2"/>
  <c r="C18" i="2"/>
  <c r="C21" i="2"/>
  <c r="C27" i="2"/>
  <c r="C30" i="2"/>
  <c r="F4" i="3"/>
  <c r="C7" i="2"/>
  <c r="F4" i="13"/>
  <c r="C10" i="2"/>
  <c r="F4" i="14"/>
  <c r="C13" i="2"/>
  <c r="F4" i="15"/>
  <c r="C16" i="2"/>
  <c r="F4" i="16"/>
  <c r="C19" i="2"/>
  <c r="F4" i="17"/>
  <c r="C22" i="2"/>
  <c r="F4" i="18"/>
  <c r="C25" i="2"/>
  <c r="F4" i="19"/>
  <c r="C28" i="2"/>
  <c r="F4" i="20"/>
  <c r="C31" i="2"/>
  <c r="C34" i="2"/>
  <c r="C37" i="2"/>
  <c r="C39" i="2"/>
  <c r="D6" i="2"/>
  <c r="D15" i="2"/>
  <c r="D18" i="2"/>
  <c r="D21" i="2"/>
  <c r="D27" i="2"/>
  <c r="D30" i="2"/>
  <c r="G4" i="3"/>
  <c r="D7" i="2"/>
  <c r="G4" i="13"/>
  <c r="D10" i="2"/>
  <c r="G4" i="14"/>
  <c r="D13" i="2"/>
  <c r="G4" i="15"/>
  <c r="D16" i="2"/>
  <c r="G4" i="16"/>
  <c r="D19" i="2"/>
  <c r="G4" i="17"/>
  <c r="D22" i="2"/>
  <c r="G4" i="18"/>
  <c r="D25" i="2"/>
  <c r="G4" i="19"/>
  <c r="D28" i="2"/>
  <c r="G4" i="20"/>
  <c r="D31" i="2"/>
  <c r="D34" i="2"/>
  <c r="D37" i="2"/>
  <c r="D39" i="2"/>
  <c r="E6" i="2"/>
  <c r="E12" i="2"/>
  <c r="E15" i="2"/>
  <c r="E18" i="2"/>
  <c r="E21" i="2"/>
  <c r="E27" i="2"/>
  <c r="E30" i="2"/>
  <c r="H4" i="3"/>
  <c r="E7" i="2"/>
  <c r="H4" i="13"/>
  <c r="E10" i="2"/>
  <c r="H4" i="14"/>
  <c r="E13" i="2"/>
  <c r="H4" i="15"/>
  <c r="E16" i="2"/>
  <c r="H4" i="16"/>
  <c r="E19" i="2"/>
  <c r="H4" i="17"/>
  <c r="E22" i="2"/>
  <c r="H4" i="18"/>
  <c r="E25" i="2"/>
  <c r="H4" i="19"/>
  <c r="E28" i="2"/>
  <c r="H4" i="20"/>
  <c r="E31" i="2"/>
  <c r="E34" i="2"/>
  <c r="E37" i="2"/>
  <c r="E39" i="2"/>
  <c r="F6" i="2"/>
  <c r="F15" i="2"/>
  <c r="F18" i="2"/>
  <c r="F21" i="2"/>
  <c r="F27" i="2"/>
  <c r="F30" i="2"/>
  <c r="I4" i="3"/>
  <c r="F7" i="2"/>
  <c r="I4" i="13"/>
  <c r="F10" i="2"/>
  <c r="I4" i="14"/>
  <c r="F13" i="2"/>
  <c r="I4" i="15"/>
  <c r="F16" i="2"/>
  <c r="I4" i="16"/>
  <c r="F19" i="2"/>
  <c r="I4" i="17"/>
  <c r="F22" i="2"/>
  <c r="I4" i="18"/>
  <c r="F25" i="2"/>
  <c r="I4" i="19"/>
  <c r="F28" i="2"/>
  <c r="I4" i="20"/>
  <c r="F31" i="2"/>
  <c r="F34" i="2"/>
  <c r="F37" i="2"/>
  <c r="F39" i="2"/>
  <c r="G6" i="2"/>
  <c r="G15" i="2"/>
  <c r="G18" i="2"/>
  <c r="G21" i="2"/>
  <c r="G27" i="2"/>
  <c r="G30" i="2"/>
  <c r="J4" i="3"/>
  <c r="G7" i="2"/>
  <c r="J4" i="13"/>
  <c r="G10" i="2"/>
  <c r="J4" i="14"/>
  <c r="G13" i="2"/>
  <c r="J4" i="15"/>
  <c r="G16" i="2"/>
  <c r="J4" i="16"/>
  <c r="G19" i="2"/>
  <c r="J4" i="17"/>
  <c r="G22" i="2"/>
  <c r="J4" i="18"/>
  <c r="G25" i="2"/>
  <c r="J4" i="19"/>
  <c r="G28" i="2"/>
  <c r="J4" i="20"/>
  <c r="G31" i="2"/>
  <c r="G34" i="2"/>
  <c r="G37" i="2"/>
  <c r="G39" i="2"/>
  <c r="H6" i="2"/>
  <c r="H15" i="2"/>
  <c r="H18" i="2"/>
  <c r="H21" i="2"/>
  <c r="H27" i="2"/>
  <c r="H30" i="2"/>
  <c r="K4" i="3"/>
  <c r="H7" i="2"/>
  <c r="K4" i="13"/>
  <c r="H10" i="2"/>
  <c r="K4" i="14"/>
  <c r="H13" i="2"/>
  <c r="K4" i="15"/>
  <c r="H16" i="2"/>
  <c r="K4" i="16"/>
  <c r="H19" i="2"/>
  <c r="K4" i="17"/>
  <c r="H22" i="2"/>
  <c r="K4" i="18"/>
  <c r="H25" i="2"/>
  <c r="K4" i="19"/>
  <c r="H28" i="2"/>
  <c r="K4" i="20"/>
  <c r="H31" i="2"/>
  <c r="H34" i="2"/>
  <c r="H37" i="2"/>
  <c r="H39" i="2"/>
  <c r="I6" i="2"/>
  <c r="I15" i="2"/>
  <c r="I18" i="2"/>
  <c r="I21" i="2"/>
  <c r="I27" i="2"/>
  <c r="I30" i="2"/>
  <c r="I37" i="2"/>
  <c r="I39" i="2"/>
  <c r="B6" i="2"/>
  <c r="B15" i="2"/>
  <c r="B18" i="2"/>
  <c r="B21" i="2"/>
  <c r="B27" i="2"/>
  <c r="B30" i="2"/>
  <c r="E4" i="3"/>
  <c r="B7" i="2"/>
  <c r="E4" i="13"/>
  <c r="B10" i="2"/>
  <c r="E4" i="14"/>
  <c r="B13" i="2"/>
  <c r="E4" i="15"/>
  <c r="B16" i="2"/>
  <c r="E4" i="16"/>
  <c r="B19" i="2"/>
  <c r="E4" i="17"/>
  <c r="B22" i="2"/>
  <c r="E4" i="18"/>
  <c r="B25" i="2"/>
  <c r="E4" i="19"/>
  <c r="B28" i="2"/>
  <c r="E4" i="20"/>
  <c r="B31" i="2"/>
  <c r="B34" i="2"/>
  <c r="B37" i="2"/>
  <c r="B39" i="2"/>
  <c r="L4" i="21"/>
  <c r="I38" i="2"/>
  <c r="K4" i="21"/>
  <c r="H38" i="2"/>
  <c r="J4" i="21"/>
  <c r="G38" i="2"/>
  <c r="I4" i="21"/>
  <c r="F38" i="2"/>
  <c r="H4" i="21"/>
  <c r="E38" i="2"/>
  <c r="G4" i="21"/>
  <c r="D38" i="2"/>
  <c r="F4" i="21"/>
  <c r="C38" i="2"/>
  <c r="E4" i="21"/>
  <c r="B38" i="2"/>
  <c r="O196" i="14" l="1"/>
  <c r="B46" i="1" s="1"/>
  <c r="O198" i="14"/>
  <c r="B47" i="1" s="1"/>
  <c r="O200" i="14"/>
  <c r="B48" i="1" s="1"/>
  <c r="O237" i="14"/>
  <c r="B54" i="1" s="1"/>
  <c r="O238" i="14"/>
  <c r="B53" i="1" s="1"/>
  <c r="O218" i="14"/>
  <c r="O219" i="14"/>
  <c r="O216" i="14"/>
  <c r="O217" i="14"/>
  <c r="L58" i="18"/>
  <c r="L3" i="18" s="1"/>
  <c r="I24" i="2" s="1"/>
  <c r="I33" i="2" s="1"/>
  <c r="I35" i="2" s="1"/>
  <c r="I41" i="2" s="1"/>
  <c r="I58" i="18"/>
  <c r="I3" i="18" s="1"/>
  <c r="F24" i="2" s="1"/>
  <c r="F33" i="2" s="1"/>
  <c r="F35" i="2" s="1"/>
  <c r="F41" i="2" s="1"/>
  <c r="E58" i="18"/>
  <c r="E3" i="18" s="1"/>
  <c r="B24" i="2" s="1"/>
  <c r="B33" i="2" s="1"/>
  <c r="B35" i="2" s="1"/>
  <c r="B41" i="2" s="1"/>
  <c r="F58" i="18"/>
  <c r="F3" i="18" s="1"/>
  <c r="C24" i="2" s="1"/>
  <c r="C33" i="2" s="1"/>
  <c r="C35" i="2" s="1"/>
  <c r="C41" i="2" s="1"/>
  <c r="J58" i="18"/>
  <c r="J3" i="18" s="1"/>
  <c r="G24" i="2" s="1"/>
  <c r="G33" i="2" s="1"/>
  <c r="G35" i="2" s="1"/>
  <c r="G41" i="2" s="1"/>
  <c r="O62" i="18"/>
  <c r="G58" i="18"/>
  <c r="G3" i="18" s="1"/>
  <c r="D24" i="2" s="1"/>
  <c r="D33" i="2" s="1"/>
  <c r="D35" i="2" s="1"/>
  <c r="D41" i="2" s="1"/>
  <c r="K58" i="18"/>
  <c r="K3" i="18" s="1"/>
  <c r="H24" i="2" s="1"/>
  <c r="H33" i="2" s="1"/>
  <c r="H35" i="2" s="1"/>
  <c r="H41" i="2" s="1"/>
  <c r="H58" i="18"/>
  <c r="H3" i="18" s="1"/>
  <c r="E24" i="2" s="1"/>
  <c r="E33" i="2" s="1"/>
  <c r="E35" i="2" s="1"/>
  <c r="E41" i="2" s="1"/>
</calcChain>
</file>

<file path=xl/sharedStrings.xml><?xml version="1.0" encoding="utf-8"?>
<sst xmlns="http://schemas.openxmlformats.org/spreadsheetml/2006/main" count="3253" uniqueCount="824">
  <si>
    <t>x</t>
  </si>
  <si>
    <t>1.</t>
  </si>
  <si>
    <t>2.</t>
  </si>
  <si>
    <t>3.</t>
  </si>
  <si>
    <t>4.</t>
  </si>
  <si>
    <t>5.</t>
  </si>
  <si>
    <t>WATER</t>
  </si>
  <si>
    <t>6.</t>
  </si>
  <si>
    <t>7.</t>
  </si>
  <si>
    <t>8.</t>
  </si>
  <si>
    <t>9.</t>
  </si>
  <si>
    <t>10.</t>
  </si>
  <si>
    <t>score</t>
  </si>
  <si>
    <t>maximum</t>
  </si>
  <si>
    <t>%</t>
  </si>
  <si>
    <t>Water</t>
  </si>
  <si>
    <t>bonus %</t>
  </si>
  <si>
    <t>Site:</t>
  </si>
  <si>
    <t>1.1.</t>
  </si>
  <si>
    <t>1.1.1.</t>
  </si>
  <si>
    <t>1.1.1 a</t>
  </si>
  <si>
    <t>1.1.1 b</t>
  </si>
  <si>
    <t>1.1.2.</t>
  </si>
  <si>
    <t>1.1.2 a</t>
  </si>
  <si>
    <t>1.1.2 b</t>
  </si>
  <si>
    <t>1.1.2 c</t>
  </si>
  <si>
    <t>1.1.2 d</t>
  </si>
  <si>
    <t>1.1.2 e</t>
  </si>
  <si>
    <t>1.1.2 f</t>
  </si>
  <si>
    <t>1.1.2 g</t>
  </si>
  <si>
    <t>1.1.3.</t>
  </si>
  <si>
    <t>1.1.3 a</t>
  </si>
  <si>
    <t>1.1.3 b</t>
  </si>
  <si>
    <t>1.1.4.</t>
  </si>
  <si>
    <t>1.1.4 a</t>
  </si>
  <si>
    <t>1.1.4 b</t>
  </si>
  <si>
    <t>1.1.5.</t>
  </si>
  <si>
    <t>1.1.5 a</t>
  </si>
  <si>
    <t>1.1.5 b</t>
  </si>
  <si>
    <t>1.1.5 c</t>
  </si>
  <si>
    <t>1.1.5 d</t>
  </si>
  <si>
    <t>1.2.</t>
  </si>
  <si>
    <t>1.2 a</t>
  </si>
  <si>
    <t>1.2 b</t>
  </si>
  <si>
    <t>1.2 c</t>
  </si>
  <si>
    <t>1.2 d</t>
  </si>
  <si>
    <t>1.3.</t>
  </si>
  <si>
    <t>1.3 a</t>
  </si>
  <si>
    <t>1.3 b</t>
  </si>
  <si>
    <t>Kwaliteitskamer</t>
  </si>
  <si>
    <t>v</t>
  </si>
  <si>
    <t>X</t>
  </si>
  <si>
    <t>2.1.</t>
  </si>
  <si>
    <t>2.1 a</t>
  </si>
  <si>
    <t>2.1 b</t>
  </si>
  <si>
    <t>2.1 c</t>
  </si>
  <si>
    <t>2.1 d</t>
  </si>
  <si>
    <t>2.1 e</t>
  </si>
  <si>
    <t>2.1 f</t>
  </si>
  <si>
    <t>2.2.</t>
  </si>
  <si>
    <t>2.2.1.</t>
  </si>
  <si>
    <t>2.2.1 a</t>
  </si>
  <si>
    <t>2.2.1 b</t>
  </si>
  <si>
    <t>2.2.1 c</t>
  </si>
  <si>
    <t>2.2.1 d</t>
  </si>
  <si>
    <t>2.2.1 e</t>
  </si>
  <si>
    <t>2.2.2.</t>
  </si>
  <si>
    <t>2.2.2 a</t>
  </si>
  <si>
    <t>2.2.2 b</t>
  </si>
  <si>
    <t>2.2.3.</t>
  </si>
  <si>
    <t>2.2.3 a</t>
  </si>
  <si>
    <t>2.3.</t>
  </si>
  <si>
    <t>2.3.1.</t>
  </si>
  <si>
    <t>2.3.1 a</t>
  </si>
  <si>
    <t>2.3.2.</t>
  </si>
  <si>
    <t>/</t>
  </si>
  <si>
    <t>3.2.3 b</t>
  </si>
  <si>
    <t>3.1.</t>
  </si>
  <si>
    <t>3.1 a</t>
  </si>
  <si>
    <t>3.1 b</t>
  </si>
  <si>
    <t>3.1 c</t>
  </si>
  <si>
    <t>3.1 d</t>
  </si>
  <si>
    <t>3.1 e</t>
  </si>
  <si>
    <t>3.2.</t>
  </si>
  <si>
    <t>3.2.1.</t>
  </si>
  <si>
    <t>3.2.1 a</t>
  </si>
  <si>
    <t>3.2.1 b</t>
  </si>
  <si>
    <t>3.2.2.</t>
  </si>
  <si>
    <t>3.2.2 a</t>
  </si>
  <si>
    <t>3.2.2 b</t>
  </si>
  <si>
    <t>3.2.3.</t>
  </si>
  <si>
    <t>3.2.3 a</t>
  </si>
  <si>
    <t>3.2.4.</t>
  </si>
  <si>
    <t>3.2.4 a</t>
  </si>
  <si>
    <t>3.3.</t>
  </si>
  <si>
    <t>3.3 a</t>
  </si>
  <si>
    <t>Lijst 3.3 a</t>
  </si>
  <si>
    <t>3.3 b</t>
  </si>
  <si>
    <t>3.4.</t>
  </si>
  <si>
    <t>3.4 a</t>
  </si>
  <si>
    <t>Lijst 3.4 a</t>
  </si>
  <si>
    <t>3.4 b</t>
  </si>
  <si>
    <t>3.5.</t>
  </si>
  <si>
    <t>3.5 a</t>
  </si>
  <si>
    <t>3.5 b</t>
  </si>
  <si>
    <t>3.6.</t>
  </si>
  <si>
    <t>3.6 a</t>
  </si>
  <si>
    <t>4.1.</t>
  </si>
  <si>
    <t>4.1 a</t>
  </si>
  <si>
    <t>4.2.</t>
  </si>
  <si>
    <t>4.2 a</t>
  </si>
  <si>
    <t>4.2 b</t>
  </si>
  <si>
    <t>4.2 c</t>
  </si>
  <si>
    <t>4.2 d</t>
  </si>
  <si>
    <t>4.3.</t>
  </si>
  <si>
    <t>4.3.1.</t>
  </si>
  <si>
    <t>4.3.1 a</t>
  </si>
  <si>
    <t>4.3.1 b</t>
  </si>
  <si>
    <t>4.3.1 c</t>
  </si>
  <si>
    <t>4.3.2.</t>
  </si>
  <si>
    <t>4.3.2 a</t>
  </si>
  <si>
    <t>4.3.3.</t>
  </si>
  <si>
    <t>INTELLIGENT VERLICHTEN</t>
  </si>
  <si>
    <t>4.3.3 a</t>
  </si>
  <si>
    <t>Beperking van lichtvervuiling</t>
  </si>
  <si>
    <t>4.2 e</t>
  </si>
  <si>
    <t>4.4.</t>
  </si>
  <si>
    <t>4.4 a</t>
  </si>
  <si>
    <t>4.4 b</t>
  </si>
  <si>
    <t>4.4 c</t>
  </si>
  <si>
    <t>4.4 d</t>
  </si>
  <si>
    <t>4.4 e</t>
  </si>
  <si>
    <t>4.5.</t>
  </si>
  <si>
    <t>4.5 a</t>
  </si>
  <si>
    <t>4.5 b</t>
  </si>
  <si>
    <t>5.1.</t>
  </si>
  <si>
    <t>5.1 a</t>
  </si>
  <si>
    <t>5.1 b</t>
  </si>
  <si>
    <t>5.2.</t>
  </si>
  <si>
    <t>5.2 a</t>
  </si>
  <si>
    <t>5.2 b</t>
  </si>
  <si>
    <t>5.3.</t>
  </si>
  <si>
    <t>5.3 a</t>
  </si>
  <si>
    <t>5.3 b</t>
  </si>
  <si>
    <t>5.4.</t>
  </si>
  <si>
    <t>5.4 a</t>
  </si>
  <si>
    <t>5.4 b</t>
  </si>
  <si>
    <t>5.4 c</t>
  </si>
  <si>
    <t>5.4 d</t>
  </si>
  <si>
    <t>5.5.</t>
  </si>
  <si>
    <t>5.5.1.</t>
  </si>
  <si>
    <t>5.5.1 a</t>
  </si>
  <si>
    <t>5.5.1 b</t>
  </si>
  <si>
    <t>5.5.1 c</t>
  </si>
  <si>
    <t>5.5.2.</t>
  </si>
  <si>
    <t>5.5.2 a</t>
  </si>
  <si>
    <t>5.5.2 b</t>
  </si>
  <si>
    <t>5.5.2 c</t>
  </si>
  <si>
    <t>5.6.</t>
  </si>
  <si>
    <t>5.6 a</t>
  </si>
  <si>
    <t>5.6 b</t>
  </si>
  <si>
    <t>6.1.</t>
  </si>
  <si>
    <t>6.1 a</t>
  </si>
  <si>
    <t>6.1 b</t>
  </si>
  <si>
    <t>6.2.</t>
  </si>
  <si>
    <t>6.2.1.</t>
  </si>
  <si>
    <t>6.2.1 a</t>
  </si>
  <si>
    <t>6.2.1 b</t>
  </si>
  <si>
    <t>6.2.2.</t>
  </si>
  <si>
    <t>6.2.2 a</t>
  </si>
  <si>
    <t>6.2.2 b</t>
  </si>
  <si>
    <t>6.2.2 c</t>
  </si>
  <si>
    <t>6.2.2 d</t>
  </si>
  <si>
    <t>6.2.2 e</t>
  </si>
  <si>
    <t>6.2.2 f</t>
  </si>
  <si>
    <t>6.3.</t>
  </si>
  <si>
    <t>6.3.1.</t>
  </si>
  <si>
    <t>6.3.1 a</t>
  </si>
  <si>
    <t>6.3.1 b</t>
  </si>
  <si>
    <t>6.3.2.</t>
  </si>
  <si>
    <t>6.3.2 a</t>
  </si>
  <si>
    <t>6.4.</t>
  </si>
  <si>
    <t>6.4 a</t>
  </si>
  <si>
    <t>6.4 b</t>
  </si>
  <si>
    <t>6.4 c</t>
  </si>
  <si>
    <t>6.5.</t>
  </si>
  <si>
    <t>6.5 a</t>
  </si>
  <si>
    <t>7.1.</t>
  </si>
  <si>
    <t>7.1 a</t>
  </si>
  <si>
    <t>7.1 b</t>
  </si>
  <si>
    <t>7.1 c</t>
  </si>
  <si>
    <t>7.2.</t>
  </si>
  <si>
    <t>7.2 a</t>
  </si>
  <si>
    <t>7.2 b</t>
  </si>
  <si>
    <t>M1=</t>
  </si>
  <si>
    <t>M2=</t>
  </si>
  <si>
    <t>7.3.</t>
  </si>
  <si>
    <t>7.3 a</t>
  </si>
  <si>
    <t>7.3 b</t>
  </si>
  <si>
    <t>7.3 c</t>
  </si>
  <si>
    <t>7.4.</t>
  </si>
  <si>
    <t>7.4 a</t>
  </si>
  <si>
    <t>8.1.</t>
  </si>
  <si>
    <t>8.1.1.</t>
  </si>
  <si>
    <t>8.1.1 a</t>
  </si>
  <si>
    <t>8.1.1 b</t>
  </si>
  <si>
    <t>8.1.2.</t>
  </si>
  <si>
    <t>8.1.2 a</t>
  </si>
  <si>
    <t>8.1.3.</t>
  </si>
  <si>
    <t>8.1.3 a</t>
  </si>
  <si>
    <t>8.1.4.</t>
  </si>
  <si>
    <t>8.1.4 a</t>
  </si>
  <si>
    <t>8.1.5.</t>
  </si>
  <si>
    <t>8.1.5 a</t>
  </si>
  <si>
    <t>8.2.</t>
  </si>
  <si>
    <t>8.2 a</t>
  </si>
  <si>
    <t>8.2 b</t>
  </si>
  <si>
    <t>8.2 c</t>
  </si>
  <si>
    <t>8.3.</t>
  </si>
  <si>
    <t>8.3 a</t>
  </si>
  <si>
    <t>8.3 b</t>
  </si>
  <si>
    <t>8.3 c</t>
  </si>
  <si>
    <t>9.1.</t>
  </si>
  <si>
    <t>9.1 a</t>
  </si>
  <si>
    <t>9.2.</t>
  </si>
  <si>
    <t>9.2 a</t>
  </si>
  <si>
    <t>9.2 b</t>
  </si>
  <si>
    <t>9.2 c</t>
  </si>
  <si>
    <t>9.2 d</t>
  </si>
  <si>
    <t>9.2 e</t>
  </si>
  <si>
    <t>9.3.</t>
  </si>
  <si>
    <t>9.3 a</t>
  </si>
  <si>
    <t>9.3 b</t>
  </si>
  <si>
    <t>10.1.</t>
  </si>
  <si>
    <t>10.1 a</t>
  </si>
  <si>
    <t>10.2.</t>
  </si>
  <si>
    <t>10.2 a</t>
  </si>
  <si>
    <t>10.3.</t>
  </si>
  <si>
    <t>10.3 a</t>
  </si>
  <si>
    <t>10.3 b</t>
  </si>
  <si>
    <t>10.2 b</t>
  </si>
  <si>
    <t>10.3 c</t>
  </si>
  <si>
    <t>Lijsten 7.4 a</t>
  </si>
  <si>
    <t>Select the category of the economic site below.</t>
  </si>
  <si>
    <t>Categories:</t>
  </si>
  <si>
    <t>IA - Mixed industrial estate (traditional)</t>
  </si>
  <si>
    <t>IB - Mixed industrial estate (modern)</t>
  </si>
  <si>
    <t>II - Transport &amp; distribution</t>
  </si>
  <si>
    <t>III - Water-bound industrial estates</t>
  </si>
  <si>
    <t>IV - Airport-bound industrial estates</t>
  </si>
  <si>
    <t>V - Science parks</t>
  </si>
  <si>
    <t>VIA - Office and service zones</t>
  </si>
  <si>
    <t>VIB - Offices (public-oriented)</t>
  </si>
  <si>
    <t>VIIA - Retail zones (retail &amp; leisure)</t>
  </si>
  <si>
    <t>VIIB - Leisure &amp; event (sports stadiums, trade fairs, film, etc.)</t>
  </si>
  <si>
    <t>VIII - Industrial estates for agro-industry</t>
  </si>
  <si>
    <t>IX - Zones for waste processing and recycling</t>
  </si>
  <si>
    <t>Weighting of part-scores in criterion 2.1 d (accessibility of the site) depending on the category:</t>
  </si>
  <si>
    <t>pedestrians</t>
  </si>
  <si>
    <t>cyclists</t>
  </si>
  <si>
    <t>public transport</t>
  </si>
  <si>
    <t>cars</t>
  </si>
  <si>
    <t>lorries</t>
  </si>
  <si>
    <t>shipping</t>
  </si>
  <si>
    <t>freight trains</t>
  </si>
  <si>
    <t>total</t>
  </si>
  <si>
    <t>Weighting of scores in chapter 3 (mobility) depending on the category:</t>
  </si>
  <si>
    <t>3.2.1 a walking routes</t>
  </si>
  <si>
    <t>3.2.1 b residential areas</t>
  </si>
  <si>
    <t>3.2.2 a cycle routes</t>
  </si>
  <si>
    <t>3.2.2 b bicycle sheds</t>
  </si>
  <si>
    <t>3.2.3 a collective transport routes</t>
  </si>
  <si>
    <t>3.2.3 b collective transport stops</t>
  </si>
  <si>
    <t>3.2.4 a road infrastructure</t>
  </si>
  <si>
    <t>3.3 a restrictive parking</t>
  </si>
  <si>
    <t>3.3 b sustainable parking policy</t>
  </si>
  <si>
    <t>3.4 a infrastructure for freight traffic</t>
  </si>
  <si>
    <t>3.4 b trans-shipment points</t>
  </si>
  <si>
    <r>
      <rPr>
        <b/>
        <sz val="12"/>
        <color theme="1"/>
        <rFont val="Arial"/>
        <family val="2"/>
      </rPr>
      <t>Sustainability meter for economic sites</t>
    </r>
    <r>
      <rPr>
        <sz val="10"/>
        <color theme="1"/>
        <rFont val="Arial"/>
        <family val="2"/>
      </rPr>
      <t xml:space="preserve">
Version 2.0, January 2014</t>
    </r>
  </si>
  <si>
    <t>Category:</t>
  </si>
  <si>
    <t>(select in the Category tab)</t>
  </si>
  <si>
    <t>chapter weight</t>
  </si>
  <si>
    <t>SITING</t>
  </si>
  <si>
    <t>DESIGN PLAN</t>
  </si>
  <si>
    <t>ISSUANCE / OPERATIONALISATION</t>
  </si>
  <si>
    <t>SKETCH DESIGN</t>
  </si>
  <si>
    <t>PRELIMINARY DESIGN</t>
  </si>
  <si>
    <t>IMPLEMENTATION DESIGN &amp; SPECIFICATIONS</t>
  </si>
  <si>
    <t>PROVISIONAL ACCEPTANCE</t>
  </si>
  <si>
    <t>PREPARATION OF MANAGEMENT</t>
  </si>
  <si>
    <t>phase 2.5</t>
  </si>
  <si>
    <t>phase 1.1</t>
  </si>
  <si>
    <t>phase 1.2</t>
  </si>
  <si>
    <t>phase 1.3</t>
  </si>
  <si>
    <t>phase 2.1</t>
  </si>
  <si>
    <t>phase 2.2</t>
  </si>
  <si>
    <t>phase 2.3</t>
  </si>
  <si>
    <t>phase 2.4</t>
  </si>
  <si>
    <t>Integrated project process</t>
  </si>
  <si>
    <t>Siting, programming and design</t>
  </si>
  <si>
    <t>Mobility</t>
  </si>
  <si>
    <t>Natural environment</t>
  </si>
  <si>
    <t>Raw materials and waste</t>
  </si>
  <si>
    <t>Energy</t>
  </si>
  <si>
    <t>Health, quality of life and accessibility</t>
  </si>
  <si>
    <t>Socio-economic aspects</t>
  </si>
  <si>
    <t>Total excluding innovation</t>
  </si>
  <si>
    <t>Innovation</t>
  </si>
  <si>
    <t>Final score including innovation</t>
  </si>
  <si>
    <t>overview</t>
  </si>
  <si>
    <t>criteria requirements</t>
  </si>
  <si>
    <t>maximal score</t>
  </si>
  <si>
    <t>mandatory</t>
  </si>
  <si>
    <t>INTEGRATED PROJECT PROCESS</t>
  </si>
  <si>
    <t>PROJECT MANAGEMENT</t>
  </si>
  <si>
    <t>PROJECT TEAM</t>
  </si>
  <si>
    <t>Coordination of clients</t>
  </si>
  <si>
    <t>Criteria requirements</t>
  </si>
  <si>
    <t>Actions</t>
  </si>
  <si>
    <t>Logbook</t>
  </si>
  <si>
    <t>Meet the following requirements: 
• Provide a list of all parties directly involved. 
• Identify the appropriate structure to achieve coordinated commissioning.
• At the start, indicate the project manager who is authorised to enter into a dialogue with the design team.
• Reporting by means of a note or report.</t>
  </si>
  <si>
    <t>Composition of project team and working group</t>
  </si>
  <si>
    <t>Meet the following requirements: 
• Identify the project manager. 
• Choice of the designers is based on a pre-defined and transparent procedure.
• The decision powers of the project team members are defined in a protocol. 
• Put together a project team that possesses the above competencies and specify at which stage their input is required. 
• At the start, designate the person who will be responsible for monitoring and reporting on the sustainability meter. 
• Reporting by means of a note or report.</t>
  </si>
  <si>
    <t>DOCUMENTS</t>
  </si>
  <si>
    <t>Strategy plan: project definition, vision and level of ambition</t>
  </si>
  <si>
    <t>Reporting by means of a note.</t>
  </si>
  <si>
    <t>Design plan</t>
  </si>
  <si>
    <t>The design plan contains at least the above components and is updated for each phase of the project.</t>
  </si>
  <si>
    <t>Design Brief</t>
  </si>
  <si>
    <t xml:space="preserve">Meet the following requirements: 
• Adapt the Design Brief in each phase and adjust where necessary.
• The project team is involved in preparing the Design Brief.
• Reporting by means of a detailed report for each phase. </t>
  </si>
  <si>
    <t>Strategic business plan</t>
  </si>
  <si>
    <t xml:space="preserve">Meet the following requirements: 
• The business plan defines the economic vision, the organisation and the financial feasibility. 
• Updating, reporting and assessment of the strategic business plan at each assessment phase. </t>
  </si>
  <si>
    <t>Project plan</t>
  </si>
  <si>
    <t>Meet the following requirements:
• Draw up a project plan. 
• Reporting and assessment by means of project plan and key documents.</t>
  </si>
  <si>
    <t>Issuance plan and process</t>
  </si>
  <si>
    <t>Draw up an issuance plan containing the elements described above.</t>
  </si>
  <si>
    <t>Zoning plans and permit policy</t>
  </si>
  <si>
    <t>Meet the following requirements:
• Integrate the conditions from the design plan and the implementation note (Design Brief) into the zoning plan.
• Integrate the conditions from the design plan and the implementation note (Design Brief) into the operating permits.</t>
  </si>
  <si>
    <t>MONITORING AND UPDATING</t>
  </si>
  <si>
    <t>Document management</t>
  </si>
  <si>
    <t xml:space="preserve">Meet the following requirements: 
• Use unique serial number management for the different project documents, including version management. 
• Draw up an inventory of all documents that have an input into the project and indicate where they can be consulted. 
• Create a digital platform through which the project partners can at all times consult and update the documents. 
• Reporting and assessment by means of a note and the actual implementation of the project documents. </t>
  </si>
  <si>
    <t>Updating basic documents</t>
  </si>
  <si>
    <t>Meet the following requirements: 
• All the basic documents of the design plan and the business plan are available in digitally editable format and may be used for further development.
• Establish a procedure on applying for, processing and approving changes after the basic version has been approved. 
• Determine who to turn to for this as designer or author.
• Reporting and assessment by means of starting note and implementation in business plan.</t>
  </si>
  <si>
    <t>Schedule at least one annual evaluation of the design plan and the business plan, together with subsequent updating of the basic documents.</t>
  </si>
  <si>
    <t>FINANCIAL FEASIBILITY</t>
  </si>
  <si>
    <t>Examination of financial feasibility</t>
  </si>
  <si>
    <t>Examine the overall financial feasibility:
• Plot project costs and revenues.
• Investigate whether indirect costs or revenues are generated.
• The results of the financial feasibility are included in the strategic business plan.</t>
  </si>
  <si>
    <t>An LCCA analysis has been performed on the designated areas from phase 1.2.</t>
  </si>
  <si>
    <t>Robustness of financial plan</t>
  </si>
  <si>
    <t>Investment phase:
• List the critical success factors for starting the project.
• Carry out a risk analysis for each of the critical success factors. 
• Examine how the risk can be reduced.
• What are the fall-back options?
Operational phase:
• List the operational business risks.
• Perform the sensitivity test.
• What are the fall-back options?</t>
  </si>
  <si>
    <t>PROJECT MANAGEMENT OF PUBLIC DOMAIN AND SHARED INFRASTRUCTURE</t>
  </si>
  <si>
    <t>Vision and ambition of public domain and shared infrastructure</t>
  </si>
  <si>
    <t>Meet the following requirements: 
• A draft starting memorandum summarises the assignment that emerges from the design plan and business plan. This summary project definition serves to define main features and make the outlines of the project communicable.
• Draw up a Design Brief (DB), and update this at each process step. The design brief starts from the DB design plan.</t>
  </si>
  <si>
    <t>The quality chamber is consulted during each phase.</t>
  </si>
  <si>
    <t>Project management of public domain and shared infrastructure</t>
  </si>
  <si>
    <t>Meet the following requirements:
• Documents and document management 
• Reporting and approvals
• Project planning 
• Reporting and assessment by means of starting memorandum and implementation in the process</t>
  </si>
  <si>
    <t>Basic documents for public domain and shared infrastructure</t>
  </si>
  <si>
    <t>Meet the following requirements, depending on the phase: 
• Sketch design 
• Preliminary design 
• Implementation design
• Permit applications
• Specifications
• As-built plan 
• Management plan</t>
  </si>
  <si>
    <t>Maintenance test for public domain and shared infrastructure</t>
  </si>
  <si>
    <t>Plan consultations between designers, the Roads, Bridges and Waterways Department and the Parks and Public Gardens Department to assess the maintenance of the design in terms of:
• Accessibility of underground utility pipes
• Maintenance friendliness of the public domain: need to limit maintenance, accessibility by maintenance agents, etc.
• Limit repairs to the public domain: robustness, repairability, etc.
• Green maintenance: pesticide-free, limit green waste (closed green cycle), etc.
Reporting and assessment by means of starting memorandum and reports.</t>
  </si>
  <si>
    <t>PARTICIPATION</t>
  </si>
  <si>
    <t>Defining a participation model</t>
  </si>
  <si>
    <t>Meet the following requirements:
• It is demonstrated that the participation model guarantees continuous questioning by involved stakeholders during the entire design and implementation process and at least satisfies the 4 components of the participation process. 
• The participation sessions prescribed by law have been integrated into the participation process.
• A facilitator has been appointed for participation.
• Organisation and resources have been integrated into the strategic business plan.</t>
  </si>
  <si>
    <t>Consultation with stakeholders</t>
  </si>
  <si>
    <t xml:space="preserve">Meet the following requirements: 
• A core group of stakeholders is put together and consulted at sufficiently regular intervals and at least at key moments in the development process.
• It is demonstrated that the general public is provided with freely available and comprehensible information at sufficiently regular intervals and at least at key moments in the development process.
• The core group and the general public can easily react to the information provided.
• The response to the participation input has been demonstrated. </t>
  </si>
  <si>
    <t>In addition to the above, it is demonstrated that actions and changes have been implemented in response to the input from the core group.</t>
  </si>
  <si>
    <t xml:space="preserve">In addition to the above, it is demonstrated that the participation process involved at least 3 workshops and/or design debates. </t>
  </si>
  <si>
    <t>Consultation with authorities and utility companies</t>
  </si>
  <si>
    <t>Meet the following requirements: 
• Draw up an inventory of the above services and determine in which phase they are involved.
• Reporting by means of a note or report.</t>
  </si>
  <si>
    <t>Consultation concerning public domain and shared infrastructure</t>
  </si>
  <si>
    <t>Meet the following requirements: 
• Composition of project team and working group.
• The designers are chosen according to a pre-defined and transparent procedure. 
• List those directly concerned and involve them in direct consultation.
• Consultation with authorities and utility companies.
• Reporting and assessment by means of a starting memorandum and implementation in the process</t>
  </si>
  <si>
    <t>INTEGRITY</t>
  </si>
  <si>
    <t>Sustainability meter</t>
  </si>
  <si>
    <t>The sustainability meter is competed in full and updated in each assessment phase. The sustainability meter indicates the references to the document that explain the measures taken.</t>
  </si>
  <si>
    <t xml:space="preserve">Meet the following requirements:
• The quality chamber has been put together.
• The advice of the quality chamber for the specified themes and the project team's response is known to the project team and the licensing bodies. </t>
  </si>
  <si>
    <t>Fill in the part-scores for each mode of transport below. The criterion score depends on the category of economic site and is calculated automatically.</t>
  </si>
  <si>
    <t>SITING, PROGRAMMING AND DESIGN</t>
  </si>
  <si>
    <t>SITING OF MAIN ACTIVITIES AT MACRO- AND MESO-LEVEL</t>
  </si>
  <si>
    <t>Segmentation and differentiation of economic sites</t>
  </si>
  <si>
    <t xml:space="preserve">Categorise the type of economic site in a reasoned note. This concerns the main economic activity/ies of the envisaged site. A site can belong to one or more categories, which may or may not be zonally delineated. </t>
  </si>
  <si>
    <t>Assessment against spatial and programmatic objectives</t>
  </si>
  <si>
    <t>Meet the following requirements: 
• Organise a meeting with the town planning officer.
• Assess the site against the various policy documents. 
• Prepare a note "Assessment against spatial and programmatic objectives of the site" and include this in the DB.</t>
  </si>
  <si>
    <t>Reuse of existing and contaminated sites</t>
  </si>
  <si>
    <t>A brownfield is chosen for redevelopment.</t>
  </si>
  <si>
    <t xml:space="preserve">A site with severe soil contamination (cf. descriptive soil survey) is chosen for redevelopment.  </t>
  </si>
  <si>
    <t>Accessibility of the site</t>
  </si>
  <si>
    <t>Accessibility for pedestrians:
• 1 point if the site is less than 500 m actual walking distance from a public transport stop.
• 1 extra point if the site is less than 200 m actual walking distance from a major public transport junction (where at least 2 main public transport lines cross).</t>
  </si>
  <si>
    <t>Accessibility for cyclists: 
• 1 point if the site is 2000 m cycling distance from a public transport junction (where at least 2 main public transport lines cross).
• 1 extra point if a cycle path can connect to the local cycle route network from the site.
• 1 extra point if a cycle path can connect to the supralocal cycle route network from the site or a junction of recreational cycle paths.</t>
  </si>
  <si>
    <t>Accessibility via public transport:
• 1 point if the site is not more than 500 m from a public transport stop and meets the following service frequency: weekdays 6-9 a.m. and 4-6 p.m.: 4 services/hr; weekdays 9 a.m.-4 p.m. and 6-9 p.m.: 3 services/hr; weekend 8 a.m.-11 p.m.: 2 services/hr.
• 1 extra point if the site is not more than 500 m from a public transport stop and meets the following service frequency: weekdays 6-9 a.m. and 4-6 p.m.: 5 services/hr; weekdays 9 a.m.-4 p.m. and 6-9 p.m.: 4 services/hr; weekend 8 a.m.-11 p.m.: 3 services/hr.
• 1 extra point if the site is not more than 200 m from a stop on a main trunk line of public transport.
• 2 extra points if the site is not more than 200 m from the junctions of the main trunk lines of public transport and less than 200 m walking distance from a train station.</t>
  </si>
  <si>
    <t>Accessibility by car:
• 3 points if the site is accessible from a main road or a category I primary road, or
• 2 points if the site is accessible from a category II primary road, or
• 1 point if the site is accessible from a secondary road.</t>
  </si>
  <si>
    <t>Accessibility for lorries:
• 3 points if the site is accessible from a main road, or
• 2 points if the site is accessible from a category I primary road, or
• 1 point if the site is accessible from a category II primary road.</t>
  </si>
  <si>
    <t>Accessibility for shipping: 
• 1 point if one ship can moor and load and unload at the site, or 
• 2 points if several ships can moor and load and unload at the site, or
• 3 points if the site has a port infrastructure or allows this to be developed (quay walls and crane infrastructure).</t>
  </si>
  <si>
    <t>Accessibility for freight trains:
• 2 points if a railway can be connected to the site 
• 1 extra point if the site has unloading docks and transhipment facilities for shipping and lorries.</t>
  </si>
  <si>
    <t>Facilities: a healthy balance inside and outside the site</t>
  </si>
  <si>
    <t>Inventory and evaluation of the relationship between the economic main function and other functions within and around the site.</t>
  </si>
  <si>
    <t>Development of a substantiated vision regarding the preferred form of alignment between the various functions.</t>
  </si>
  <si>
    <t>Environmental and mobility nuisance in the surrounding environment</t>
  </si>
  <si>
    <t>Inventory and evaluation of potential environmental and mobility nuisance within and around the site, including identifying all possible receptors of nuisance within the system boundary.</t>
  </si>
  <si>
    <t>Demonstrable implementation of (spatial-physical) solution directions in the design and development process or the substantiated ignoring of these.</t>
  </si>
  <si>
    <t>DESIGN OF THE ECONOMIC SITE</t>
  </si>
  <si>
    <t>DESIGNING FROM STRUCTURES AND QUALITIES</t>
  </si>
  <si>
    <t>Physical system spatially structuring</t>
  </si>
  <si>
    <t>Draw up an inventory of the physical system. The inventory consists at least of an outline of the existing situation in which an assessment is given of the various characteristics of the physical system.</t>
  </si>
  <si>
    <t>Create a vision and a specific flowchart that clearly explains where you want to go with the physical system.</t>
  </si>
  <si>
    <t>Significance and identity of the location</t>
  </si>
  <si>
    <t xml:space="preserve">Draw up an inventory of the qualities at site level.
• Express this in a flowchart that shows and assesses the various visual and significant characteristics. 
• A photo reportage of the main characteristics is added. </t>
  </si>
  <si>
    <t>Prepare an aesthetic quality plan for the site, showing the objectives of significant characteristics, view axes and beacons. This aesthetic quality plan is incorporated into the design plan.</t>
  </si>
  <si>
    <t>Crosslinking of networks</t>
  </si>
  <si>
    <t>Draw up an inventory of the networks and structures in the surrounding area. Produce a flowchart that maps out and assesses the existing networks.</t>
  </si>
  <si>
    <t>Meet the following requirements: 
• Establish a vision of possible synergies with these networks (provide the possibility of developing a broad site concept). Express this vision in a flowchart.
• Produce a flowchart showing the spatial implications of chain-managing the business processes (see chapter 9).</t>
  </si>
  <si>
    <t>Connecting with the surrounding area: dealing with scale and nuisance</t>
  </si>
  <si>
    <t>Evaluate how this site relates spatially to its environment. Clearly indicate where continuity can be provided and where spatial discontinuity is desirable because of nuisance, disruptions in scale, etc.</t>
  </si>
  <si>
    <t>Access infrastructure</t>
  </si>
  <si>
    <t>For the record, see chapter 3 Mobility.</t>
  </si>
  <si>
    <t>INTENSIVE USE OF SPACE AT SITE LEVEL</t>
  </si>
  <si>
    <t>Reuse of buildings and historical heritage</t>
  </si>
  <si>
    <t>The reuse of buildings constitutes at least
• 10% of the final developed floor area (1 point)
• 20% of the final developed floor area (2 points) 
• 30% of the final developed floor area (4 points) 
• 40% of the final developed floor area (6 points)</t>
  </si>
  <si>
    <t>The protected monuments and buildings included in the inventory of the architectural heritage on the site are appropriately designated, the valuable sections restored and valued.</t>
  </si>
  <si>
    <t>Density and land use</t>
  </si>
  <si>
    <t>Meet the following requirements: 
• Investigate the limited space required by buildings.
• Define an ambitious density in the design plan. 
• Investigate the space required by mobility.
• Define this in the issuance plan (phase 1.3).</t>
  </si>
  <si>
    <t xml:space="preserve">Meet the following requirements:
• Manage land stocks collectively on the site. 
• Investigate the possibilities for temporary use. </t>
  </si>
  <si>
    <t>SPATIAL QUALITY OF DESIGN PLAN</t>
  </si>
  <si>
    <t>Assessing spatial quality</t>
  </si>
  <si>
    <t>Meet the following requirements:
• The designer makes his choice based on a pre-determined and transparent procedure.
• Use a step-by-step consultation during the design process, so that spatial quality can be tested in timely fashion. During each phase the design is presented and approved by the quality chamber. 
• The final quality of the design is evaluated by means of pre-determined, transparent procedures.</t>
  </si>
  <si>
    <t>OPERATIONALISATION OF THE DEVELOPMENT VISION</t>
  </si>
  <si>
    <t>THE ISSUANCE POLICY</t>
  </si>
  <si>
    <t>Design plan and time perspective</t>
  </si>
  <si>
    <t>Meet the following requirements: 
• Provide sufficient flexibility in the design plan to allow a response to changing contexts while the project is being implemented.
• Ensure that a pre-determined quality level is guaranteed during the various phases of development (design, issuance and management). 
• Ensure that the sustainability measures remain guaranteed if certain phases are postponed or not implemented.</t>
  </si>
  <si>
    <t>By means of a note, investigate the possibilities for temporary layout and temporary use for plots and spaces that remain unused for more than 6 months.</t>
  </si>
  <si>
    <t>SUB-PROJECTS</t>
  </si>
  <si>
    <t xml:space="preserve">The weighting of this criterion in the chapter score depends on the category of economic site. </t>
  </si>
  <si>
    <t>MOBILITY</t>
  </si>
  <si>
    <t>MOBILITY PLANNING AND MANAGEMENT</t>
  </si>
  <si>
    <t>Mobility impact assessment (MOBER)</t>
  </si>
  <si>
    <t>Meet the following requirements: 
• Produce a mobility impact assessment for the economic site and its surrounding environment.
• The MOBER contains a route selection and allocation for pedestrians, cyclists, different modes of collective transport, and cars.</t>
  </si>
  <si>
    <t>Outdoor air quality: emissions of NOx and particulate matter by road traffic</t>
  </si>
  <si>
    <t>The results of air quality measurements are used to fine-tune the MOBER and, where appropriate, to implement targeted actions to improve air quality.</t>
  </si>
  <si>
    <t>Transport plan for economic site</t>
  </si>
  <si>
    <t>Produce a transport plan based on the MOBER.</t>
  </si>
  <si>
    <t xml:space="preserve">All companies contribute to the transport plan by exchanging information, producing company transport plans and implementing measures.
Schedule an annual evaluation of the transport plan as part of the business plan. </t>
  </si>
  <si>
    <t>Mobility management</t>
  </si>
  <si>
    <t>Organise mobility management on the site.</t>
  </si>
  <si>
    <t>Reuse of residual energy for mobility</t>
  </si>
  <si>
    <t>Perform an analysis of the alignment of residual energy and the mobility profile of the site in which the technical, organisational and financial aspects (business case) are investigated.</t>
  </si>
  <si>
    <t>STOP PRINCIPLE AS DESIGN METHODOLOGY</t>
  </si>
  <si>
    <t>PEDESTRIANS</t>
  </si>
  <si>
    <t>Walking routes</t>
  </si>
  <si>
    <t>Meet the following requirements: 
• Estimate the maximum pedestrian use according to the accessibility of and functions on the site. Use this figure in the MOBER, and particularly when selecting the mode of transport (cf. 3.1).
• Identify the most important destinations for pedestrians (connections to wider pedestrian network, functions, collective transport stops, etc.) and design the pedestrian network in line with pedestrian flows (cf. MOBER allocation). Ensure the route is attractive (amenity value, social presence, etc.).
• Prioritise pedestrian infrastructure over other modes of transport. Separate pedestrians from other road users (both cyclists and motorised transport) and resolve bottlenecks and conflicts with mechanised traffic.
• Ensure the footpaths are properly dimensioned in accordance with the Vademecum for Pedestrian Facilities (minimum footpath width = 1.5 m).
• Show the design vision in a flowchart.</t>
  </si>
  <si>
    <t>Residential areas</t>
  </si>
  <si>
    <t>Meet the following requirements: 
• Demarcate the residential areas on the economic site.
• The design of the public domain must emphasise the residential character and low-traffic nature of these areas.
• Residential areas are organised as zone 30.
• At the transition from the traffic area to the residential area, transfer gates must emphasise the changed character and force all drivers to adapt their behaviour.
• Show the design vision in a flowchart.</t>
  </si>
  <si>
    <t>PEDALLERS</t>
  </si>
  <si>
    <t>Cycle routes</t>
  </si>
  <si>
    <t>Meet the following requirements: 
• Estimate the maximum cycle transport according to the accessibility of and functions on the site. Use this figure in the MOBER, particularly when selecting the mode of transport (cf. 3.1).
• Identify the major destinations for cyclists and design the cycle route network in line with cyclist flows (cf. MOBER distribution) and following on from the surrounding cycle route network. Ensure the route is attractive (amenity value, social presence, etc.).
• Prioritise cycle routes over motorised forms of transport. Separate cyclists from motorised transport, especially in traffic areas with fast-moving traffic, and resolve bottlenecks and conflicts with motorised transport.
• Ensure the cycle paths are properly dimensioned (in accordance with the Vademecum for Cycle Facilities). 
• Increase the recognition and visibility of the cycle paths (by using specific colours and materials).
• Show the design vision in a flowchart.</t>
  </si>
  <si>
    <t>Bicycle sheds</t>
  </si>
  <si>
    <t>Meet the following requirements: 
• Ensure the bicycle sheds are evenly distributed across the site (in terms of capacity and destination flows).
• Ensure the bicycle shed is properly located near the destination (easily accessible, social control).
• Provide well-dimensioned bicycle sheds (1.75 m x 0.7 m per bicycle) and take measures to protect the bicycle shed against theft and vandalism. Provide additional services such as bicycle pumps, a bike wash, bicycle repair kits, etc.
• Provide reserve areas for hire and/or shared bicycles.
• Show the design vision in a flowchart.</t>
  </si>
  <si>
    <t>PUBLIC TRANSPORT</t>
  </si>
  <si>
    <t>Collective transport routes (public and other)</t>
  </si>
  <si>
    <t>Meet the following requirements: 
• Estimate the maximum demand for collective transport according to destinations and origin. Use this figure in the MOBER, particularly when selecting the mode of transport (cf. 3.1).
• Capacity study: test the capacity of the collective transport according to its peak loads. If necessary, examine the possibilities for expanding the offer with additional public or private collective transport.
• The organisation of the collective transport systems allows easy access by large groups of users.
• Ensure the smooth movement of collective transport (separate lane or calculation of speed of movement at peak times).
• Show the design vision in a flowchart.</t>
  </si>
  <si>
    <t>Collective transport stops</t>
  </si>
  <si>
    <t>Meet the following requirements: 
• Ensure the stops are evenly distributed around the site (with sufficient capacity and not more than a 300 m walk from key destinations with large numbers of users (large offices, retail, leisure)).
• Ensure the stop is in attractively located (invitingly close, easy access, lively spot, amenity value, etc.).
• Make sure the stop can be easily accessed: no steps, wide footpaths, etc.
• Design the shelters according to the criteria of the "check-list for shelters".
• Show the design vision in a flowchart.</t>
  </si>
  <si>
    <t>PRIVATE CARS</t>
  </si>
  <si>
    <t>Road infrastructure for motorised transport</t>
  </si>
  <si>
    <t>Meet the following requirements: 
• Estimate the motorised traffic depending on the choice of mode of transport according to the STOP principle.
• Design the road infrastructure using allocation, hierarchy, traffic status and typical cross-sections.
• Show the design vision in a flowchart.</t>
  </si>
  <si>
    <t>A SUSTAINABLE PARKING OFFER</t>
  </si>
  <si>
    <t>Restrictive parking</t>
  </si>
  <si>
    <t xml:space="preserve">The parking offer is managed collectively and includes all the site's parking facilities. </t>
  </si>
  <si>
    <t>The following steps are undertaken first: 
• Establish the parking figures for each function.
• Support different parking figures. 
• Examine the theoretical parking requirements on the site.
• Make a business case for alternative modes of transport.
• Determine the restrictive parking offer to be planned.</t>
  </si>
  <si>
    <t>If the planned parking offer assumes not more than 90% of the validated theoretical parking requirement.</t>
  </si>
  <si>
    <t>If the planned parking offer assumes not more than 80% of the validated theoretical parking requirement.</t>
  </si>
  <si>
    <t>If the planned parking offer assumes not more than 70% of the validated theoretical parking requirement.</t>
  </si>
  <si>
    <t>If the planned parking offer assumes not more than 60% of the validated theoretical parking requirement.</t>
  </si>
  <si>
    <t>A sustainable parking policy</t>
  </si>
  <si>
    <t>Meet the following requirements: 
• Phase the implementation of the parking offer according to the development phasing and set well-considered fixed thresholds for the construction of a new car park, after (re-)testing the alternatives.
• Allow the spatial reserves for parking to be used for other purposes.</t>
  </si>
  <si>
    <t>Build flexible and removable parking facilities.</t>
  </si>
  <si>
    <t>Retain control over the parking policy to allow for regulatory intervention.</t>
  </si>
  <si>
    <t>Provide free parking facilities for the above special groups.</t>
  </si>
  <si>
    <t>Use paying parking for other car users with not more than 1 subscription per 5 employees.</t>
  </si>
  <si>
    <t>FREIGHT TRAFFIC</t>
  </si>
  <si>
    <t>Infrastructure for freight traffic</t>
  </si>
  <si>
    <t>A study investigates the opportunities for clustering freight traffic.</t>
  </si>
  <si>
    <t>Meet the following requirements: 
• Identify potential alternative means of transport besides the lorry. 
• Develop the opportunities or retain them with a view to later foreseeable developments.</t>
  </si>
  <si>
    <t>Meet the following requirements: 
• Investigate the necessary accessibility for lorries. Gauge road capacity, space requirement, nuisance and safety. 
• Produce a flowchart with the routes for freight traffic.</t>
  </si>
  <si>
    <t>Trans-shipment points for shipping, rail and lorries</t>
  </si>
  <si>
    <t>Meet the following requirements: 
• Optimum use is made of accessibility by rail and shipping through the rational siting and use of docks and unloading quays. 
• Preferably provide collective unloading quays for freight traffic.
• Ensure that parked lorries cause as little nuisance as possible.</t>
  </si>
  <si>
    <t>SIGNS AND INFORMATION</t>
  </si>
  <si>
    <t>Information for freight and passenger traffic</t>
  </si>
  <si>
    <t>This comes under mobility management, see 3.1 d.</t>
  </si>
  <si>
    <t>Signs to and on the site</t>
  </si>
  <si>
    <t>Meet the following requirements: 
• Produce a signage plan for all road users.
• Increase the visibility of the site environment.
• Ensure that crossings are clearly indicated.
• Provide information signs for internal traffic management.</t>
  </si>
  <si>
    <t>TRAFFIC DURING THE CONSTRUCTION PHASE</t>
  </si>
  <si>
    <t>Traffic during the construction phase</t>
  </si>
  <si>
    <t>Conduct a mobility study for traffic during the construction phase and apply the measures.</t>
  </si>
  <si>
    <t>NATURAL ENVIRONMENT</t>
  </si>
  <si>
    <t>PRELIMINARY STUDY AND INTEGRATED APPROACH</t>
  </si>
  <si>
    <t>Inventory and survey of the site</t>
  </si>
  <si>
    <t>Situate the site in its wider environment (location on maps).</t>
  </si>
  <si>
    <t>Produce a survey plan of the site.</t>
  </si>
  <si>
    <t>Produce an inventory of valuable elements on the site.</t>
  </si>
  <si>
    <t>PRESERVATION OF NATURAL ENTITIES</t>
  </si>
  <si>
    <t>Preservation of threatened species and areas</t>
  </si>
  <si>
    <t>Preserve all the areas described and provide a buffer zone around them with a width according to the pressure on surrounding areas and in consultation with the Parks and Public Gardens Department.</t>
  </si>
  <si>
    <t>Ensure that the existing fauna and flora are protected by making the area to be protected inaccessible (by means of copses, canals, etc.).</t>
  </si>
  <si>
    <t>Preservation of valuable landscape elements</t>
  </si>
  <si>
    <t>Preserve valuable landscape elements.</t>
  </si>
  <si>
    <t>Integrate these elements into the landscape design.</t>
  </si>
  <si>
    <t>Preservation of green network - ecological connections</t>
  </si>
  <si>
    <t>Consult the map of the urban blue-green network.</t>
  </si>
  <si>
    <t>Detect living and/or reproduction sites.</t>
  </si>
  <si>
    <t>Using the ecosystem vulnerability maps, determine the barrier effects of new and existing roads.</t>
  </si>
  <si>
    <t>Justify the implementation or non-implementation of an ecoduct or ecoraster and submit this to the Parks and Public Gardens Department.</t>
  </si>
  <si>
    <t>Preservation of trees</t>
  </si>
  <si>
    <t>Preserve all valuable trees (maximum 20% relocation or replacement by trees of equivalent value).</t>
  </si>
  <si>
    <t>Offset the grubbed-up trees, preferably in kind, and plant the new trees in accordance with the Technical Vademecum for Trees.</t>
  </si>
  <si>
    <t>In the case of a forest, the forest must be offset in kind on the site itself. If there is no forest on the site, these points are automatically assigned.</t>
  </si>
  <si>
    <t>Protection of natural entities during the construction phase</t>
  </si>
  <si>
    <t>Prepare a status report of natural entities on the site.</t>
  </si>
  <si>
    <t>Cordon off those areas intended as green areas and make them inaccessible during the construction work (indicate the various inaccessible areas on the site plan and at the demarcation).</t>
  </si>
  <si>
    <t>Protect trees that are not situated in these areas and which have to be preserved, in accordance with the measures of the Technical Vademecum for Trees.</t>
  </si>
  <si>
    <t>LIMITING PLLUTION OF THE NATURAL ENVIRONMENT</t>
  </si>
  <si>
    <t>SOIL QUALITY AND SANITATION</t>
  </si>
  <si>
    <t>Sustainable sanitation concept</t>
  </si>
  <si>
    <t>Provide soil sanitation, using the best available techniques.</t>
  </si>
  <si>
    <t>Use biological sanitation techniques.</t>
  </si>
  <si>
    <t>Local use of cleaned soil</t>
  </si>
  <si>
    <t>Draw up a cut and fill calculation. Check how much of the demand for earth can be met by the surplus of earth cleaned on site.</t>
  </si>
  <si>
    <t>Earth that is later sold to private individuals is not immobilised or fixed.</t>
  </si>
  <si>
    <t>If earth is delivered, use only earth that is matched to the future green space management.</t>
  </si>
  <si>
    <t>Limiting soil erosion</t>
  </si>
  <si>
    <t>Follow the municipal anti-erosion plan, if available.</t>
  </si>
  <si>
    <t>Apply the above measures to steep inclines and slopes.</t>
  </si>
  <si>
    <t>WARMING AND EMISSIONS</t>
  </si>
  <si>
    <t>Limiting urban warming</t>
  </si>
  <si>
    <t>For at least 50% of the paved surfaces of the surroundings, provide any possible combination of:
• Shading from trees
• Materials with a solar reflectance index (SRI) of at least 29 
• Partial paving with grass blocks or reinforced grass</t>
  </si>
  <si>
    <t>Cover at least 50% of the total roof area with green roofing.</t>
  </si>
  <si>
    <t>Cover at least 75% of the total roof area with materials with an SRI of at least 29.</t>
  </si>
  <si>
    <t>or</t>
  </si>
  <si>
    <t>Retrieve all information relevant to the lighting plan (Light Plan I and II of the City of Ghent, VLAREM regulations, etc.).</t>
  </si>
  <si>
    <t>Prepare a light management plan.</t>
  </si>
  <si>
    <t>Determine the minimum target area and the minimum light intensity.</t>
  </si>
  <si>
    <t>Adapt the frequency to the local fauna.</t>
  </si>
  <si>
    <t>Install efficient luminaires.</t>
  </si>
  <si>
    <t>NATURE DEVELOPMENT</t>
  </si>
  <si>
    <t>Integration of public and private green space into blue-green networks</t>
  </si>
  <si>
    <t>Existing (and new) watercourses are the guiding principle in developing the blue-green network on the same scale as the design plan.</t>
  </si>
  <si>
    <t>The blue-green network is the basis of the development: it is designed first and is sufficiently predominant.</t>
  </si>
  <si>
    <t xml:space="preserve">Link the green space to low-dynamic developments in the blue-green network, e.g. cycle paths and footpaths, soft recreation. </t>
  </si>
  <si>
    <t>Public green space</t>
  </si>
  <si>
    <t>Design public green spaces that offer added value to the work environment.</t>
  </si>
  <si>
    <t>Design (public) green spaces in accordance with the principles of Harmonious Park and Green Space Management.</t>
  </si>
  <si>
    <t>Show how the structure, recreational programme, layout and planting correspond with the existing valuable vegetation and the structure of the soil after clean-up and the (new) water management of the site.</t>
  </si>
  <si>
    <t>Sheltered green zone</t>
  </si>
  <si>
    <t>Provide a sheltered green zone on the site connected to the blue-green network.</t>
  </si>
  <si>
    <t>Frame the zone within the preservation and strengthening of green corridors.</t>
  </si>
  <si>
    <t>Use the sheltered green zone multifunctionally, for example in connection with water storage.</t>
  </si>
  <si>
    <t>Shield the sheltered green zone from the other outdoor spaces if there is a danger of overloading.</t>
  </si>
  <si>
    <t>Planting trees</t>
  </si>
  <si>
    <t>Consult the City's Tree Plan.</t>
  </si>
  <si>
    <t>Plant the new trees in accordance with the Technical Vademecum for Trees in consultation with the Parks and Public Gardens Department.</t>
  </si>
  <si>
    <t>Use tall trees.</t>
  </si>
  <si>
    <t>The new trees fit into the landscape design of the site and its immediate surroundings.</t>
  </si>
  <si>
    <t>Designing with a view to sustainable green space management - management plan</t>
  </si>
  <si>
    <t>Produce a memo setting out the global level of ambition for green space management.</t>
  </si>
  <si>
    <t>Investigate possible synergies (profitable forms of collaboration) for shared needs and wishes as regards green space management.</t>
  </si>
  <si>
    <t>Produce a green space management plan in accordance with the above principles.</t>
  </si>
  <si>
    <t>Choose a suitable management structure and formalise the joint venture.</t>
  </si>
  <si>
    <t>GREEN SPACE MANAGEMENT</t>
  </si>
  <si>
    <t>Composting area</t>
  </si>
  <si>
    <t>Provide a composting area for prunings and clippings on the site.</t>
  </si>
  <si>
    <t>Make sure the landscape is designed so that the green waste can be processed on site.</t>
  </si>
  <si>
    <t>Weed control</t>
  </si>
  <si>
    <t>Only install functional paving.</t>
  </si>
  <si>
    <t>Avoid good growing conditions for weeds.</t>
  </si>
  <si>
    <t>Make sure that paved areas are easily accessible for maintenance.</t>
  </si>
  <si>
    <t>When creating underground infrastructure, the paved surface above is finished such that later interventions cause as little disruption and subsidence as possible.</t>
  </si>
  <si>
    <t>PRELIMINARY WATER MANAGEMENT STUDY</t>
  </si>
  <si>
    <t>Inventory of water-related data</t>
  </si>
  <si>
    <t>Gather water-related data about the site.</t>
  </si>
  <si>
    <t>Prepare a memo setting out the global level of ambition for water management.</t>
  </si>
  <si>
    <t>Water study</t>
  </si>
  <si>
    <t>Produce a water study for the site.</t>
  </si>
  <si>
    <t>SPACE FOR WATER</t>
  </si>
  <si>
    <t>Preservation, integration and development of existing watercourses</t>
  </si>
  <si>
    <t>Consultation with the relevant services.</t>
  </si>
  <si>
    <t>Preserve all existing watercourses and integrate them into the design of the public domain.</t>
  </si>
  <si>
    <t>75% of the banks of the watercourses on the site are nature-friendly.</t>
  </si>
  <si>
    <t>Provide drainage for rain water and/or treated waste water that makes it possible to top up the water network,</t>
  </si>
  <si>
    <t>Perception of water on the site</t>
  </si>
  <si>
    <t>Link the processing of rain water to informal spaces by means of e.g. wadis or horizontal drains where users can come into contact with the water.</t>
  </si>
  <si>
    <t>RESTRICTION WATER CONSUMPTION</t>
  </si>
  <si>
    <t>Water-efficient industrial estate</t>
  </si>
  <si>
    <t>Have a water audit carried out when the businesses are starting out and match the businesses that are sited on the industrial estate to each other.</t>
  </si>
  <si>
    <t>Draw up a plan for implementing the measures proposed in the water audit and implement this plan.</t>
  </si>
  <si>
    <t>Install BAT.</t>
  </si>
  <si>
    <t>Water-saving buildings</t>
  </si>
  <si>
    <t>Install taps with a flow rate of not more than 6 litres a minute or another technology (e.g. sensor taps) that demonstrably has the same effect.</t>
  </si>
  <si>
    <t>Install showers that do not use more than 7 litres of water per minute.</t>
  </si>
  <si>
    <t xml:space="preserve">Install efficient toilets that do not use more than 6 litres per flush and are fitted with a half-flush option. </t>
  </si>
  <si>
    <t>ALTERNATIVE WATER SOURCES</t>
  </si>
  <si>
    <t>Reuse of grey water and process water</t>
  </si>
  <si>
    <t>Investigate whether process water or grey water can be reused.</t>
  </si>
  <si>
    <t>Provide 50% of the companies that produce process water or grey water with individual or collective installations for grey and/or process water treatment and reuse.</t>
  </si>
  <si>
    <t>Wherever possible, connect installations and appliances in the buildings (e.g. toilet, washing machine, outside tap, collective car wash, etc.) to treated grey water and/or treated process water.</t>
  </si>
  <si>
    <t>Reuse of rain water</t>
  </si>
  <si>
    <t>Provide all buildings without a green roof with individual or collective rain water tanks that meet the minimum volumes specified in the General Building Regulations of the City of Ghent.</t>
  </si>
  <si>
    <t>Wherever possible, connect installations and appliances in these buildings to rain water.</t>
  </si>
  <si>
    <t>Rain water for fire extinguishing</t>
  </si>
  <si>
    <t>In consultation with the fire service, determine how much extinguishing water is needed for the entire site and provide an extinguishing basin with rain water. The extinguishing basin is included in the integrated water system.</t>
  </si>
  <si>
    <t>Use of surface water, mains water and groundwater</t>
  </si>
  <si>
    <t>Show that the various possibilities have been studied when selecting the water sources, taking into account the required quality and purity, the availability of water sources and the order of preference surface water &gt; mains water &gt; groundwater.</t>
  </si>
  <si>
    <t>WATER DRAINAGE</t>
  </si>
  <si>
    <t>PROCESSING WASTE WATER</t>
  </si>
  <si>
    <t>Separate waste water drainage</t>
  </si>
  <si>
    <t>Provide all buildings on the site with a separate water drainage system with a separate drainage pipe for rainwater (this is a legal requirement) and at least two drainage pipes for different waste water flows, in accordance with the specific operation of the companies.</t>
  </si>
  <si>
    <t>Treatment and discharge of waste water</t>
  </si>
  <si>
    <t>Provide suitable treatment for industrial waste water.</t>
  </si>
  <si>
    <t>Meet the following requirements:
• Investigate the possibility of placing companies that can collaborate on the collective treatment of industrial waste water close together on the site.
• Provide collective waste water treatment on the site for industrial waste water.</t>
  </si>
  <si>
    <t>Heat recovery from cooling water</t>
  </si>
  <si>
    <t>Use the residual heat from cooling water within companies or in the environment (system boundary).</t>
  </si>
  <si>
    <t>RAIN WATER DRAINAGE</t>
  </si>
  <si>
    <t>Rain water buffering using green roofs</t>
  </si>
  <si>
    <t>Provide a green roof with a water storage capacity of at least 50 mm on all roof areas not used for the recovery of rain water.</t>
  </si>
  <si>
    <t>Infiltration of rain water</t>
  </si>
  <si>
    <t>Limit paved areas.</t>
  </si>
  <si>
    <t>For paving, choose natural infiltration in a permeable unpaved peripheral zone or a permeable paving with permeable foundation.</t>
  </si>
  <si>
    <t>Buffering with delayed rain water drainage</t>
  </si>
  <si>
    <t>Provide buffer facilities with connection to the surface water (buffering is calculated and underpinned with a return period of 50 years).</t>
  </si>
  <si>
    <t xml:space="preserve">Provide buffer facilities with connection to the rain water drainage pipe (buffering is calculated and underpinned with a return period of 50 years). </t>
  </si>
  <si>
    <t>An infiltrating buffer is used (buffer with a permeable base so that minimal infiltration is possible).</t>
  </si>
  <si>
    <t>CONSTRUCTION PHASE</t>
  </si>
  <si>
    <t>Surface pollution</t>
  </si>
  <si>
    <t>Dewatering</t>
  </si>
  <si>
    <t>Take adequate steps to prevent surface water contamination, paying particular attention to the above points.</t>
  </si>
  <si>
    <t>Produce a report showing that the above aspects of groundwater extraction have been carefully examined.</t>
  </si>
  <si>
    <t xml:space="preserve">Demonstrable measures have been taken to prevent or sufficiently limit possible negative effects of dewatering. </t>
  </si>
  <si>
    <t>RAW MATERIALS AND WASTE</t>
  </si>
  <si>
    <t>Inventory of materials present and material flows</t>
  </si>
  <si>
    <t>Take an inventory of the materials present on the site.</t>
  </si>
  <si>
    <t>Take an inventory of the material flows generated by the industrial activities on the site.</t>
  </si>
  <si>
    <t>Integrated materials management</t>
  </si>
  <si>
    <t>Prepare a materials plan for the design.</t>
  </si>
  <si>
    <t>Prepare a materials plan for management, in which the profiles of the various companies in relation to materials cycles are matched to each other as closely as possible.</t>
  </si>
  <si>
    <t>INTELLIGENT MATERIAL INFLOW</t>
  </si>
  <si>
    <t>LIMITING THE USE OF MATERIALS</t>
  </si>
  <si>
    <t>Correct dimensioning</t>
  </si>
  <si>
    <t>Limit the use of materials to a minimum by conducting a study into the correct dimensioning of paved surfaces, sewers, technical infrastructures, etc. Proof through a study of the dimension-specifying elements (e.g. dimensions and turning circle of lorries, decisive for designing the roads).</t>
  </si>
  <si>
    <t>Show that the study effectively allowed the use of materials to be limited.</t>
  </si>
  <si>
    <t>Balanced cut and fill</t>
  </si>
  <si>
    <t>Ensure a balanced cut and fill.</t>
  </si>
  <si>
    <t>Designate a suitable place for temporarily storing the soil.</t>
  </si>
  <si>
    <t>USE OF SUSTAINABLE MATERIALS</t>
  </si>
  <si>
    <t>Building materials with a good NIBE classification</t>
  </si>
  <si>
    <t xml:space="preserve">Between 25% and 50% of the new building materials has an NIBE environmental class of not more than 3c.  </t>
  </si>
  <si>
    <t>Between 50% and 75% of the new building materials has an NIBE environmental class of not more than 3c.</t>
  </si>
  <si>
    <t xml:space="preserve">More than 75% of the new building materials has an NIBE environmental class of not more than 3c. </t>
  </si>
  <si>
    <t>Sustainable types of wood</t>
  </si>
  <si>
    <t>Use FSC-certified wood.</t>
  </si>
  <si>
    <t>Use PEFC-certified wood.</t>
  </si>
  <si>
    <t>If necessary, protect the wood using natural protective products.</t>
  </si>
  <si>
    <t>Use wood from European forests.</t>
  </si>
  <si>
    <t>Recycled materials</t>
  </si>
  <si>
    <t>Between 5% and 10% of the materials used are recycled.</t>
  </si>
  <si>
    <t>Between 10% and 15% of the materials used are recycled.</t>
  </si>
  <si>
    <t>More than 15% of the materials used are recycled.</t>
  </si>
  <si>
    <t>Local building materials</t>
  </si>
  <si>
    <t>Between 10% and 15% of the materials are produced locally.</t>
  </si>
  <si>
    <t>More than 15% of the materials are produced locally.</t>
  </si>
  <si>
    <t>Avoid products with harmful substances</t>
  </si>
  <si>
    <t xml:space="preserve">Do not use materials and products that contain harmful substances. Pay attention to the choice of finishing materials, paints, glues and mortar. </t>
  </si>
  <si>
    <t>Maintenance-friendly materials</t>
  </si>
  <si>
    <t>Use materials that have a long life and require little maintenance.</t>
  </si>
  <si>
    <t>INTELLIGENT MATERIAL THROUGHPUT</t>
  </si>
  <si>
    <t>WASTE AS A RAW MATERIAL</t>
  </si>
  <si>
    <t>Reuse of structures and components</t>
  </si>
  <si>
    <t>Between 5 and 10% of the building consists of reused structures and components.</t>
  </si>
  <si>
    <t>More than 10% of the building consists of reused structures and components.</t>
  </si>
  <si>
    <t>Removable building components for the public domain and roads</t>
  </si>
  <si>
    <t>Use removable fastening systems instead of glues or putties.</t>
  </si>
  <si>
    <t>Use removable building components and separable materials.</t>
  </si>
  <si>
    <t>MATERIALS CYCLE WITHIN THE ECONOMIC SITE</t>
  </si>
  <si>
    <t>Integrated chain management and industrial ecology</t>
  </si>
  <si>
    <t>Identify and encourage partnerships between the companies on the site for the exchange of waste and end products.</t>
  </si>
  <si>
    <t>Optimise the production chain of the companies on the site.</t>
  </si>
  <si>
    <t>SUSTAINABLE WASTE OUTFLOW</t>
  </si>
  <si>
    <t>Sorting construction and demolition waste</t>
  </si>
  <si>
    <t>Sort the construction and demolition waste on site and ensure it is regularly removed to a sorting centre.</t>
  </si>
  <si>
    <t>Waste sorting site</t>
  </si>
  <si>
    <t>Provide sufficient containers for household waste and waste comparable to household waste on the site, with a distinction being made between PMC, paper and cardboard, glass, biodegradable waste and residual waste.</t>
  </si>
  <si>
    <t>Seek out joint ventures between the companies on the site to collectively gather and sort industrial waste.</t>
  </si>
  <si>
    <t>Provide a collective closed waste collection point on the site for industrial waste.</t>
  </si>
  <si>
    <t>Collective waste collection</t>
  </si>
  <si>
    <t>Organise collective collection of industrial waste for part or all of the economic site.</t>
  </si>
  <si>
    <t>PREPARING FOR MATERIALS MANAGEMENT</t>
  </si>
  <si>
    <t>Maintenance plan for the public space</t>
  </si>
  <si>
    <t>Draw up a maintenance plan for the public space.</t>
  </si>
  <si>
    <t>ENERGY</t>
  </si>
  <si>
    <t>Energy and CO2 management at site level</t>
  </si>
  <si>
    <t>A contract with the energy manager is proposed in which at least the above terms of reference are included.</t>
  </si>
  <si>
    <t>Analysis at establishment level</t>
  </si>
  <si>
    <t>An energy study, including the baseline energy demand for the site and an overview of the building- and production process-related energy-saving technologies, has been produced.</t>
  </si>
  <si>
    <t>BAT have demonstrably been taken into account in the possible building- and production process-related solutions and measures.</t>
  </si>
  <si>
    <t>Analysis at site level and CO2 neutrality plan</t>
  </si>
  <si>
    <t>The energy study from criterion 7.1 b, including the primary energy balance for the site, as well as a CO2 neutrality plan.</t>
  </si>
  <si>
    <t>Inventory of energy-efficient and CO2 emission-mitigating technologies for collective use (at least 2 establishments), this inventory is used to map site-related communal opportunities for saving energy and reducing CO2 emissions.</t>
  </si>
  <si>
    <t>LIMITING THE ENERGY DEMAND</t>
  </si>
  <si>
    <t>Production-related energy demand</t>
  </si>
  <si>
    <t>Establish the reduction in production-related primary energy demand in relation to the 'baseline energy demand' determined in 7.1 b. The score is allocated according to a linear continuous scale: x% reduction gives 2*x%*M1 points (round off to the nearest whole number). The number of points is limited to M1.</t>
  </si>
  <si>
    <t>Building-related energy demand</t>
  </si>
  <si>
    <t>Establish the reduction in building-related energy demand in relation to the 'baseline energy demand' determined in 7.1 b. The score is allocated according to a linear continuous scale: x% reduction gives 1.25*x%*M2 points (round off to the nearest whole number). The number of points is limited to M2.</t>
  </si>
  <si>
    <t>ENERGY EXCHANGE AT SITE LEVEL</t>
  </si>
  <si>
    <t>Reuse of residual heat at high or low temperature</t>
  </si>
  <si>
    <t>Inventory of the possible opportunities for utilising residual heat inside and outside the site (system boundary). The BAT are also demonstrably taken into account.</t>
  </si>
  <si>
    <t>Implementation of the measures that emerged from the inventory, with 4-yearly evaluation points.</t>
  </si>
  <si>
    <t>Reuse of residual cold</t>
  </si>
  <si>
    <t>Inventory of possible opportunities for reuse of cold inside and outside the site (system boundary). The BAT are also demonstrably taken into account.</t>
  </si>
  <si>
    <t xml:space="preserve">Implementation of the measures that emerged from the inventory, with 4-yearly evaluation points.  </t>
  </si>
  <si>
    <t>Reuse of energy for mobility</t>
  </si>
  <si>
    <t>See 3.1 e.</t>
  </si>
  <si>
    <t>GENERATION AND USE OF RENEWABLE ENERGY</t>
  </si>
  <si>
    <t>Generation and use of renewable energy</t>
  </si>
  <si>
    <t>Underpinning of the choice to generate and/or externally purchase renewable energy.</t>
  </si>
  <si>
    <t xml:space="preserve">Establish the proportion of renewable energy sources within the system boundary in the primary energy balance as determined in 7.1 b. The score is allocated according to a linear continuous scale: x% renewable energy gives x%*40 points (round off to the nearest whole number). </t>
  </si>
  <si>
    <t>production-related energy demand</t>
  </si>
  <si>
    <t>building-related energy demand</t>
  </si>
  <si>
    <t>Fill in the proportion of renewable energy sources (in %) in the primary energy balance as determined in 7.1 b.</t>
  </si>
  <si>
    <t>Fill in the reduction (in %) of the production-related primary energy demand in relation to the baseline energy demand as determined in 7.1 b.</t>
  </si>
  <si>
    <t>Fill in the reduction (in %) of the building-related primary energy demand in relation to the baseline energy demand as determined in 7.1 b.</t>
  </si>
  <si>
    <t>Firstly, fill in the ratio between production-related energy demand and building-related energy demand, as determined in 7.1 a-b.</t>
  </si>
  <si>
    <t>HEALTH, QUALITY OF LIFE AND ACCESSIBILITY</t>
  </si>
  <si>
    <t>HEALTH</t>
  </si>
  <si>
    <t>NOISE POLLUTION</t>
  </si>
  <si>
    <t>Managing the noise situation</t>
  </si>
  <si>
    <t>A noise pollution plan is drawn up.</t>
  </si>
  <si>
    <t>Traffic noise</t>
  </si>
  <si>
    <t>The number of highly annoyed in the zone of influence remains the same or falls in relation to the reference situation.</t>
  </si>
  <si>
    <t>In sensitive areas (areas of the Flemish Ecological Network (VEN), Habitats Directive areas and Birds Directive areas) within the sphere of influence, Lden is less than 55 dB(A). 
If there are no sensitive areas within the system boundary, these points are awarded automatically.</t>
  </si>
  <si>
    <t>AIR POLLUTION</t>
  </si>
  <si>
    <t>Managing outdoor air quality</t>
  </si>
  <si>
    <t>An air quality plan is drawn up which includes at least the above-mentioned elements.</t>
  </si>
  <si>
    <t>LIGHT POLLUTION</t>
  </si>
  <si>
    <t>Limiting light pollution</t>
  </si>
  <si>
    <t>The façade lighting meets the following requirements:
• Façade lighting occurs on buildings with a structural height of 10 m or less with projectors that can contain bulbs of not more than 70 W, and on taller buildings with projectors that can contain bulbs of not more than 150 W, which light up the façade evenly and do not flicker. 
• Façade lighting takes place with metal iodide lamps (halogen lamps are not permitted). 
• Lighting of the edges or surface of windows by lamps that are explicitly directed outwards and towards the public domain is not permitted, with either white or coloured light.
• Any indirect indoor lighting on the edges of windows that shines onto the public domain with more than 2 lux is shielded.
• Lighting in private outdoor spaces (gardens, car parks, etc.) is kept limited and as sober as possible. It takes place with projectors that can contain bulbs of not more than 150 W. These projectors give an average lighting intensity of not more than 10 lux in the outdoor area. The light points (luminaires), both against buildings and on posts, are no higher than 4 m in gardens and car parks of 20 spaces or fewer and no higher than 8 m in larger car parks and on commercial premises on industrial estates. The brightness of the illuminated façade remains limited to the value in the column 'Limiting artificial sky glow: façade brightness' in the 'Light pollution' table (zone-dependent).
• The scattered light is limited to the value in the column 'Limiting scattered light (other outdoor lighting and indoor lighting of buildings)' in the 'Light pollution' table (zone-dependent). The projectors used comply with the values in the column 'Glare' in the 'Light pollution' table (zone-dependent).</t>
  </si>
  <si>
    <t>The advertising lighting meets the following requirements:
• Without prejudice to the provisions of chapter 6.3 of VLAREM II, the advertising lighting is sober (not garish, flickering or dynamic), limited in size and in terms of design and colours in harmony with the building and the natural environment. 
• It illuminates the adjacent façades and the public domain with not more than 2 lux. 
• In the case of advertisements that are lit, the lighting intensity is not more than 10 lux on the advertisement.</t>
  </si>
  <si>
    <t>The lighting of infrastructures meets the following requirements:
• The projectors used comply with the values in the column 'Limiting artificial sky glow: downwards fraction' in the 'Light pollution' table (zone-dependent). 
• The scattered light is limited to the values in the column 'Limiting scattered light (street lighting)' in the 'Light pollution' table (zone-dependent). 
• Based on the class of traffic route, requirements are placed on the technical lighting parameters of the street lighting of importance to light pollution: glare (parameter TI, threshold increment), and scattered light (parameter SR, surround ratio) (EN 13201-2:2003).</t>
  </si>
  <si>
    <t>WIND COMFORT</t>
  </si>
  <si>
    <t>Limiting wind nuisance at ground level</t>
  </si>
  <si>
    <t xml:space="preserve">If the entire outdoor area up to a radius of 100 m outside the site achieves at least the quality class 'moderate' for wind nuisance, and for wind danger does not obtain the qualification 'dangerous' anywhere. </t>
  </si>
  <si>
    <t xml:space="preserve">If the entire outdoor area up to a radius of 100 m outside the site achieves at least the quality class 'good' for wind nuisance, and for wind danger does not obtain the qualification 'dangerous' anywhere. </t>
  </si>
  <si>
    <t>AVAILABILITY OF DAYLIGHT AND SUN</t>
  </si>
  <si>
    <t>Availability of daylight and sun</t>
  </si>
  <si>
    <t>Demonstrate with a geometric 3D model that the siting of new buildings only partially shields all buildings (excluding industrial sheds) from direct sunlight. For each sunlit façade, calculate the area percentage of the part that is shielded from direct sunlight by surrounding buildings for three defined solar positions. Perform this analysis for both the sunlit façades of the buildings on the site and those of the surrounding buildings. For each vertical façade area, only consider shielding by surrounding buildings, not by parts of the building itself. Surfaces with an area of less than 10 m2 may be simplified in the modelling.
Perform this analysis for three sun positions: 
• Position 1: sun in the south at a solar angle of 38° (21 March, 12.00 solar time)
• Position 2: sun in the south-east at a solar angle of 30° (21 March, 09.30 solar time)
• Position 3: sun in the south-west at a solar angle of 30° (21 March, 14.30 solar time)
For each sunlit façade, the shielded part of the façade area may not exceed 20% (position 1) or 25% (positions 2 and 3) of the total façade area.</t>
  </si>
  <si>
    <t>Demonstrate by means of a numerical model that the new buildings (excluding industrial sheds) only cause limited shielding from daylight. Based on the climate data in an average climate year and a Perez modelling of the celestial sphere, calculate the sum of the annual incident daylight (lux.m².h) with and without shielding by the new buildings.
Perform this analysis as the sum of hourly average values, both for all façades of the buildings on the site and for those of the surrounding buildings. For each vertical façade area, only consider shielding by surrounding buildings, not by parts of the building itself. Perform the calculation with realistic reflection factors for ground and envelope surfaces.
Surfaces with an area of less than 10 m2 may be simplified in the geometric modelling. Perform the same analysis for the surfaces of the active solar systems. In this case, however, take account of the shielding by parts of the building itself.
The following requirements are simultaneously satisfied:
• The annual available amount of daylight (lux.m².h) on all vertical façades of the site and the immediately surrounding façades is at least 80% of the annual available amount of daylight without shielding.
• The annual available solar energy (kWh) on surfaces with active solar systems is at least 95% of the annual available amount of daylight without shielding (here, shading by parts of the building itself are taken into account).</t>
  </si>
  <si>
    <t>SAFETY</t>
  </si>
  <si>
    <t>Risk study and management</t>
  </si>
  <si>
    <t>Carry out a risk analysis for the site, including the individual businesses.</t>
  </si>
  <si>
    <t>Based on this, perform a risk assessment and take justified measures.</t>
  </si>
  <si>
    <t>Fire safety</t>
  </si>
  <si>
    <t>Consult with the fire service when designing the site.</t>
  </si>
  <si>
    <t>Take measures at site level to increase fire safety (fire water supply, assembly points in case of fire, access for the fire service).</t>
  </si>
  <si>
    <t>Protection against burglary and vandalism</t>
  </si>
  <si>
    <t>Seek advice from the police's prevention officer.</t>
  </si>
  <si>
    <t>Take preventive measures against burglary and vandalism (conceptual and/or electronic measures).</t>
  </si>
  <si>
    <t>ACCESSIBILITY AND READABILITY</t>
  </si>
  <si>
    <t>Universal accessibility of the shared space</t>
  </si>
  <si>
    <t>Ensure a universally accessible design, taking the above points into account.</t>
  </si>
  <si>
    <t>Signage plan</t>
  </si>
  <si>
    <t>Produce a signage plan for the site.</t>
  </si>
  <si>
    <t>Orientation and mental accessibility</t>
  </si>
  <si>
    <t>Ensure a clear sturcture.</t>
  </si>
  <si>
    <t>Provide landmarks for orientation purposes.</t>
  </si>
  <si>
    <t>Give each building or block an identity, colour or material use.</t>
  </si>
  <si>
    <t>SOCIO-ECONOMIC ASPECTS</t>
  </si>
  <si>
    <t>COOPERATION BETWEEN COMPANIES</t>
  </si>
  <si>
    <t>Cooperation between companies</t>
  </si>
  <si>
    <t>Organise the cooperation between the companies on the site.</t>
  </si>
  <si>
    <t xml:space="preserve">Produce a management plan for the site. </t>
  </si>
  <si>
    <t>Update the management plan in accordance with developments on the site.</t>
  </si>
  <si>
    <t>DESIRED ECONOMIC DEVELOPMENT</t>
  </si>
  <si>
    <t>Integration into the regional economy</t>
  </si>
  <si>
    <t>Take an inventory of the relevant policy plans at municipal and regional level.</t>
  </si>
  <si>
    <t xml:space="preserve">In a note, assess the economic functions against the economic policy plans. </t>
  </si>
  <si>
    <t>Integrate this into the strategic business plan.</t>
  </si>
  <si>
    <t>Integration into segmentation and diversification of economic sites</t>
  </si>
  <si>
    <t>Produce a note on the socio-economic profile of the site. The profile corresponds to the categorisation of the industrial estate in chapter 2, but is more elaborate and is more specific. The note includes a classification of type companies that are desired on the site.</t>
  </si>
  <si>
    <t xml:space="preserve">Assess potential economic operators against the profile note and associated screening criteria. </t>
  </si>
  <si>
    <t>Integrate this into the business plan and the issuance plan.</t>
  </si>
  <si>
    <t>Socially responsible economic activities</t>
  </si>
  <si>
    <t>A corporate social investment evaluation is carried out using transparent criteria. The Ethibel evaluation method could be used here, for example.</t>
  </si>
  <si>
    <t>Encourage all businesses that establish themselves on the site to subscribe jointly to a charter that contains the above aspects of sustainable business and formulates global objectives. This also stipulates that medium-sized and large businesses perform Corporate Social Responsibility reporting each year.</t>
  </si>
  <si>
    <t xml:space="preserve">Integrate the quest for corporate social investment and responsibility into the business plan and the issuance policy. </t>
  </si>
  <si>
    <t>Clustering of main activities</t>
  </si>
  <si>
    <t>Produce the input-output table at site level for the various streams present. For new industrial estates, this will be an estimate.</t>
  </si>
  <si>
    <t xml:space="preserve">In a strategic note, show where key economic, social and/or ecological added value can be achieved by clustering certain economic activities on the site. </t>
  </si>
  <si>
    <t xml:space="preserve">In a chart, indicate what the associated spatial consequences are. </t>
  </si>
  <si>
    <t xml:space="preserve">Specify how the clustering can be made operational. This varies considerably between a new site and an existing site. </t>
  </si>
  <si>
    <t>Integrate the opportunities for clustering into a strategic note, the business plan and the issuance plan.</t>
  </si>
  <si>
    <t>Clustering of facilities</t>
  </si>
  <si>
    <t xml:space="preserve">In a note, show where significant added value can be achieved by implementing certain facility activities on the site. </t>
  </si>
  <si>
    <t>Produce a business case for these collaborations.</t>
  </si>
  <si>
    <t>SOCIO-ECONOMIC IMPACT</t>
  </si>
  <si>
    <t>Socio-economic impact at supra-local level</t>
  </si>
  <si>
    <t>Produce a socio-economic study.</t>
  </si>
  <si>
    <t>Socio-economic impact on the immediate environment</t>
  </si>
  <si>
    <t>Analyse the relationship between the industrial estate and the neighbourhood from a socio-economic perspective according to the above approach.</t>
  </si>
  <si>
    <t>Show that you are working to solve problems and utilise opportunities in collaboration with the relevant stakeholders from the neighbourhood.</t>
  </si>
  <si>
    <t>INNOVATION</t>
  </si>
  <si>
    <t>INNOVATION IN THE DESIGN</t>
  </si>
  <si>
    <t>Innovation in the design</t>
  </si>
  <si>
    <t>Show that the criteria requirements of the previous chapters are applied and where appropriate linked in an innovative way. 10 points are awarded for each innovative application, with a maximum of 40 points.</t>
  </si>
  <si>
    <t>Produce a report on the innovative measures and submit it to the Environmental Department.</t>
  </si>
  <si>
    <t>EXEMPLARY FUNCTION</t>
  </si>
  <si>
    <t>Certification of the design</t>
  </si>
  <si>
    <t>Have the economic site certified.</t>
  </si>
  <si>
    <t>Have at least 20% of the building units certified.</t>
  </si>
  <si>
    <t>Communication regarding the sustainability meter</t>
  </si>
  <si>
    <t>Convene team meetings during the design process, communicating on the 10 themes of the sustainability meter, and produce a report.</t>
  </si>
  <si>
    <t>Publish both the interim and final results of the sustainability measurement.</t>
  </si>
  <si>
    <t>EDUCATION IN RELATION TO SUSTAINABILITY</t>
  </si>
  <si>
    <t>Education through experience of reality</t>
  </si>
  <si>
    <t>Produce a document on the educational measures with the above-mentioned elements.</t>
  </si>
  <si>
    <t>Education via information panels</t>
  </si>
  <si>
    <t>Put up information boards on the sustainable concepts and techniques applied.</t>
  </si>
  <si>
    <t>Put up information boards on a sustainable approach to the site.</t>
  </si>
  <si>
    <t>Education via website</t>
  </si>
  <si>
    <t>Produce a website (or a chapter within the existing website) for the general public with a description of sustainability on the economic 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</si>
</sst>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0"/>
      <color theme="1"/>
      <name val="Arial"/>
      <family val="2"/>
    </font>
    <font>
      <b/>
      <sz val="12"/>
      <color theme="1"/>
      <name val="Arial"/>
      <family val="2"/>
    </font>
    <font>
      <b/>
      <sz val="12"/>
      <color theme="0"/>
      <name val="Arial"/>
      <family val="2"/>
    </font>
    <font>
      <b/>
      <i/>
      <sz val="10"/>
      <color theme="1"/>
      <name val="Arial"/>
      <family val="2"/>
    </font>
    <font>
      <b/>
      <sz val="18"/>
      <color theme="0"/>
      <name val="Arial"/>
      <family val="2"/>
    </font>
    <font>
      <sz val="10"/>
      <color theme="0"/>
      <name val="Arial"/>
      <family val="2"/>
    </font>
    <font>
      <b/>
      <sz val="10"/>
      <color theme="1"/>
      <name val="Arial"/>
      <family val="2"/>
    </font>
    <font>
      <b/>
      <sz val="10"/>
      <color theme="0"/>
      <name val="Arial"/>
      <family val="2"/>
    </font>
    <font>
      <sz val="10"/>
      <name val="Arial"/>
      <family val="2"/>
    </font>
    <font>
      <sz val="10"/>
      <color theme="0" tint="-0.249977111117893"/>
      <name val="Arial"/>
      <family val="2"/>
    </font>
    <font>
      <i/>
      <sz val="10"/>
      <color theme="1"/>
      <name val="Arial"/>
      <family val="2"/>
    </font>
  </fonts>
  <fills count="13">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rgb="FF008000"/>
        <bgColor indexed="64"/>
      </patternFill>
    </fill>
    <fill>
      <patternFill patternType="solid">
        <fgColor rgb="FFFF9900"/>
        <bgColor indexed="64"/>
      </patternFill>
    </fill>
    <fill>
      <patternFill patternType="solid">
        <fgColor rgb="FF99CC00"/>
        <bgColor indexed="64"/>
      </patternFill>
    </fill>
    <fill>
      <patternFill patternType="solid">
        <fgColor rgb="FF3366FF"/>
        <bgColor indexed="64"/>
      </patternFill>
    </fill>
    <fill>
      <patternFill patternType="solid">
        <fgColor rgb="FF33CCCC"/>
        <bgColor indexed="64"/>
      </patternFill>
    </fill>
    <fill>
      <patternFill patternType="solid">
        <fgColor rgb="FFFF0000"/>
        <bgColor indexed="64"/>
      </patternFill>
    </fill>
    <fill>
      <patternFill patternType="solid">
        <fgColor rgb="FF333399"/>
        <bgColor indexed="64"/>
      </patternFill>
    </fill>
    <fill>
      <patternFill patternType="solid">
        <fgColor rgb="FF006666"/>
        <bgColor indexed="64"/>
      </patternFill>
    </fill>
    <fill>
      <patternFill patternType="solid">
        <fgColor rgb="FFFF00FF"/>
        <bgColor indexed="64"/>
      </patternFill>
    </fill>
  </fills>
  <borders count="94">
    <border>
      <left/>
      <right/>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8000"/>
      </left>
      <right style="thin">
        <color rgb="FF008000"/>
      </right>
      <top style="thin">
        <color rgb="FF008000"/>
      </top>
      <bottom style="thin">
        <color rgb="FF008000"/>
      </bottom>
      <diagonal/>
    </border>
    <border>
      <left/>
      <right style="thin">
        <color rgb="FF008000"/>
      </right>
      <top style="thin">
        <color rgb="FF008000"/>
      </top>
      <bottom style="thin">
        <color rgb="FF008000"/>
      </bottom>
      <diagonal/>
    </border>
    <border>
      <left/>
      <right/>
      <top style="thin">
        <color rgb="FF008000"/>
      </top>
      <bottom style="thin">
        <color rgb="FF008000"/>
      </bottom>
      <diagonal/>
    </border>
    <border>
      <left style="thin">
        <color rgb="FF008000"/>
      </left>
      <right/>
      <top style="thin">
        <color rgb="FF008000"/>
      </top>
      <bottom style="thin">
        <color rgb="FF008000"/>
      </bottom>
      <diagonal/>
    </border>
    <border>
      <left style="thin">
        <color rgb="FFFF9900"/>
      </left>
      <right style="thin">
        <color rgb="FFFF9900"/>
      </right>
      <top style="thin">
        <color rgb="FFFF9900"/>
      </top>
      <bottom style="thin">
        <color rgb="FFFF9900"/>
      </bottom>
      <diagonal/>
    </border>
    <border>
      <left/>
      <right style="thin">
        <color rgb="FFFF9900"/>
      </right>
      <top style="thin">
        <color rgb="FFFF9900"/>
      </top>
      <bottom style="thin">
        <color rgb="FFFF9900"/>
      </bottom>
      <diagonal/>
    </border>
    <border>
      <left style="thin">
        <color rgb="FF99CC00"/>
      </left>
      <right style="thin">
        <color rgb="FF99CC00"/>
      </right>
      <top style="thin">
        <color rgb="FF99CC00"/>
      </top>
      <bottom style="thin">
        <color rgb="FF99CC00"/>
      </bottom>
      <diagonal/>
    </border>
    <border>
      <left/>
      <right style="thin">
        <color rgb="FF99CC00"/>
      </right>
      <top style="thin">
        <color rgb="FF99CC00"/>
      </top>
      <bottom style="thin">
        <color rgb="FF99CC00"/>
      </bottom>
      <diagonal/>
    </border>
    <border>
      <left style="thin">
        <color rgb="FF3366FF"/>
      </left>
      <right style="thin">
        <color rgb="FF3366FF"/>
      </right>
      <top style="thin">
        <color rgb="FF3366FF"/>
      </top>
      <bottom style="thin">
        <color rgb="FF3366FF"/>
      </bottom>
      <diagonal/>
    </border>
    <border>
      <left/>
      <right style="thin">
        <color rgb="FF3366FF"/>
      </right>
      <top style="thin">
        <color rgb="FF3366FF"/>
      </top>
      <bottom style="thin">
        <color rgb="FF3366FF"/>
      </bottom>
      <diagonal/>
    </border>
    <border>
      <left style="thin">
        <color rgb="FF33CCCC"/>
      </left>
      <right style="thin">
        <color rgb="FF33CCCC"/>
      </right>
      <top style="thin">
        <color rgb="FF33CCCC"/>
      </top>
      <bottom style="thin">
        <color rgb="FF33CCCC"/>
      </bottom>
      <diagonal/>
    </border>
    <border>
      <left/>
      <right style="thin">
        <color rgb="FF33CCCC"/>
      </right>
      <top style="thin">
        <color rgb="FF33CCCC"/>
      </top>
      <bottom style="thin">
        <color rgb="FF33CCCC"/>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333399"/>
      </left>
      <right style="thin">
        <color rgb="FF333399"/>
      </right>
      <top style="thin">
        <color rgb="FF333399"/>
      </top>
      <bottom style="thin">
        <color rgb="FF333399"/>
      </bottom>
      <diagonal/>
    </border>
    <border>
      <left/>
      <right style="thin">
        <color rgb="FF333399"/>
      </right>
      <top style="thin">
        <color rgb="FF333399"/>
      </top>
      <bottom style="thin">
        <color rgb="FF333399"/>
      </bottom>
      <diagonal/>
    </border>
    <border>
      <left style="thin">
        <color rgb="FF006666"/>
      </left>
      <right style="thin">
        <color rgb="FF006666"/>
      </right>
      <top style="thin">
        <color rgb="FF006666"/>
      </top>
      <bottom style="thin">
        <color rgb="FF006666"/>
      </bottom>
      <diagonal/>
    </border>
    <border>
      <left/>
      <right style="thin">
        <color rgb="FF006666"/>
      </right>
      <top style="thin">
        <color rgb="FF006666"/>
      </top>
      <bottom style="thin">
        <color rgb="FF006666"/>
      </bottom>
      <diagonal/>
    </border>
    <border>
      <left style="thin">
        <color rgb="FFFF00FF"/>
      </left>
      <right style="thin">
        <color rgb="FFFF00FF"/>
      </right>
      <top style="thin">
        <color rgb="FFFF00FF"/>
      </top>
      <bottom style="thin">
        <color rgb="FFFF00FF"/>
      </bottom>
      <diagonal/>
    </border>
    <border>
      <left/>
      <right style="thin">
        <color rgb="FFFF00FF"/>
      </right>
      <top style="thin">
        <color rgb="FFFF00FF"/>
      </top>
      <bottom style="thin">
        <color rgb="FFFF00FF"/>
      </bottom>
      <diagonal/>
    </border>
    <border>
      <left style="thin">
        <color rgb="FFFF00FF"/>
      </left>
      <right style="thin">
        <color rgb="FFFF00FF"/>
      </right>
      <top/>
      <bottom style="thin">
        <color rgb="FFFF00FF"/>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thick">
        <color rgb="FF008000"/>
      </left>
      <right style="thick">
        <color rgb="FF008000"/>
      </right>
      <top style="thick">
        <color rgb="FF008000"/>
      </top>
      <bottom style="thick">
        <color rgb="FF008000"/>
      </bottom>
      <diagonal/>
    </border>
    <border>
      <left style="thick">
        <color rgb="FF008000"/>
      </left>
      <right style="thick">
        <color rgb="FF008000"/>
      </right>
      <top/>
      <bottom style="thick">
        <color rgb="FF008000"/>
      </bottom>
      <diagonal/>
    </border>
    <border>
      <left/>
      <right style="thick">
        <color rgb="FF008000"/>
      </right>
      <top style="thick">
        <color rgb="FF008000"/>
      </top>
      <bottom style="thick">
        <color rgb="FF008000"/>
      </bottom>
      <diagonal/>
    </border>
    <border>
      <left/>
      <right style="thick">
        <color rgb="FF008000"/>
      </right>
      <top/>
      <bottom style="thick">
        <color rgb="FF008000"/>
      </bottom>
      <diagonal/>
    </border>
    <border>
      <left style="thick">
        <color rgb="FFFF9900"/>
      </left>
      <right style="thick">
        <color rgb="FFFF9900"/>
      </right>
      <top style="thick">
        <color rgb="FFFF9900"/>
      </top>
      <bottom style="thick">
        <color rgb="FFFF9900"/>
      </bottom>
      <diagonal/>
    </border>
    <border>
      <left style="thick">
        <color rgb="FFFF9900"/>
      </left>
      <right style="thick">
        <color rgb="FFFF9900"/>
      </right>
      <top/>
      <bottom style="thick">
        <color rgb="FFFF9900"/>
      </bottom>
      <diagonal/>
    </border>
    <border>
      <left/>
      <right style="thick">
        <color rgb="FFFF9900"/>
      </right>
      <top/>
      <bottom style="thick">
        <color rgb="FFFF9900"/>
      </bottom>
      <diagonal/>
    </border>
    <border>
      <left style="thick">
        <color rgb="FF99CC00"/>
      </left>
      <right style="thick">
        <color rgb="FF99CC00"/>
      </right>
      <top style="thick">
        <color rgb="FF99CC00"/>
      </top>
      <bottom style="thick">
        <color rgb="FF99CC00"/>
      </bottom>
      <diagonal/>
    </border>
    <border>
      <left style="thick">
        <color rgb="FF99CC00"/>
      </left>
      <right style="thick">
        <color rgb="FF99CC00"/>
      </right>
      <top/>
      <bottom style="thick">
        <color rgb="FF99CC00"/>
      </bottom>
      <diagonal/>
    </border>
    <border>
      <left/>
      <right style="thick">
        <color rgb="FF99CC00"/>
      </right>
      <top style="thick">
        <color rgb="FF99CC00"/>
      </top>
      <bottom/>
      <diagonal/>
    </border>
    <border>
      <left/>
      <right style="thick">
        <color rgb="FF99CC00"/>
      </right>
      <top/>
      <bottom style="thick">
        <color rgb="FF99CC00"/>
      </bottom>
      <diagonal/>
    </border>
    <border>
      <left style="thick">
        <color rgb="FF99CC00"/>
      </left>
      <right style="thick">
        <color rgb="FF99CC00"/>
      </right>
      <top style="thick">
        <color rgb="FF99CC00"/>
      </top>
      <bottom/>
      <diagonal/>
    </border>
    <border>
      <left style="thick">
        <color rgb="FF3366FF"/>
      </left>
      <right style="thick">
        <color rgb="FF3366FF"/>
      </right>
      <top style="thick">
        <color rgb="FF3366FF"/>
      </top>
      <bottom style="thick">
        <color rgb="FF3366FF"/>
      </bottom>
      <diagonal/>
    </border>
    <border>
      <left style="thick">
        <color rgb="FF3366FF"/>
      </left>
      <right style="thick">
        <color rgb="FF3366FF"/>
      </right>
      <top/>
      <bottom style="thick">
        <color rgb="FF3366FF"/>
      </bottom>
      <diagonal/>
    </border>
    <border>
      <left/>
      <right style="thick">
        <color rgb="FF3366FF"/>
      </right>
      <top style="thick">
        <color rgb="FF3366FF"/>
      </top>
      <bottom/>
      <diagonal/>
    </border>
    <border>
      <left/>
      <right style="thick">
        <color rgb="FF3366FF"/>
      </right>
      <top/>
      <bottom style="thick">
        <color rgb="FF3366FF"/>
      </bottom>
      <diagonal/>
    </border>
    <border>
      <left style="thick">
        <color rgb="FF3366FF"/>
      </left>
      <right style="thick">
        <color rgb="FF3366FF"/>
      </right>
      <top style="thick">
        <color rgb="FF3366FF"/>
      </top>
      <bottom/>
      <diagonal/>
    </border>
    <border>
      <left style="thick">
        <color rgb="FF33CCCC"/>
      </left>
      <right style="thick">
        <color rgb="FF33CCCC"/>
      </right>
      <top style="thick">
        <color rgb="FF33CCCC"/>
      </top>
      <bottom style="thick">
        <color rgb="FF33CCCC"/>
      </bottom>
      <diagonal/>
    </border>
    <border>
      <left style="thick">
        <color rgb="FF33CCCC"/>
      </left>
      <right style="thick">
        <color rgb="FF33CCCC"/>
      </right>
      <top/>
      <bottom style="thick">
        <color rgb="FF33CCCC"/>
      </bottom>
      <diagonal/>
    </border>
    <border>
      <left style="thick">
        <color rgb="FF33CCCC"/>
      </left>
      <right style="thick">
        <color rgb="FF33CCCC"/>
      </right>
      <top style="thick">
        <color rgb="FF33CCCC"/>
      </top>
      <bottom/>
      <diagonal/>
    </border>
    <border>
      <left/>
      <right style="thick">
        <color rgb="FF33CCCC"/>
      </right>
      <top style="thick">
        <color rgb="FF33CCCC"/>
      </top>
      <bottom/>
      <diagonal/>
    </border>
    <border>
      <left/>
      <right style="thick">
        <color rgb="FF33CCCC"/>
      </right>
      <top/>
      <bottom style="thick">
        <color rgb="FF33CCCC"/>
      </bottom>
      <diagonal/>
    </border>
    <border>
      <left/>
      <right/>
      <top/>
      <bottom style="thick">
        <color rgb="FF33CCCC"/>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
      <left/>
      <right style="thick">
        <color rgb="FFFF0000"/>
      </right>
      <top style="thick">
        <color rgb="FFFF0000"/>
      </top>
      <bottom/>
      <diagonal/>
    </border>
    <border>
      <left/>
      <right style="thick">
        <color rgb="FFFF0000"/>
      </right>
      <top/>
      <bottom style="thick">
        <color rgb="FFFF0000"/>
      </bottom>
      <diagonal/>
    </border>
    <border>
      <left style="thick">
        <color rgb="FF333399"/>
      </left>
      <right style="thick">
        <color rgb="FF333399"/>
      </right>
      <top style="thick">
        <color rgb="FF333399"/>
      </top>
      <bottom style="thick">
        <color rgb="FF333399"/>
      </bottom>
      <diagonal/>
    </border>
    <border>
      <left style="thick">
        <color rgb="FF333399"/>
      </left>
      <right style="thick">
        <color rgb="FF333399"/>
      </right>
      <top/>
      <bottom style="thick">
        <color rgb="FF333399"/>
      </bottom>
      <diagonal/>
    </border>
    <border>
      <left/>
      <right style="thick">
        <color rgb="FF333399"/>
      </right>
      <top style="thick">
        <color rgb="FF333399"/>
      </top>
      <bottom/>
      <diagonal/>
    </border>
    <border>
      <left/>
      <right style="thick">
        <color rgb="FF333399"/>
      </right>
      <top/>
      <bottom style="thick">
        <color rgb="FF333399"/>
      </bottom>
      <diagonal/>
    </border>
    <border>
      <left style="thick">
        <color rgb="FF333399"/>
      </left>
      <right style="thick">
        <color rgb="FF333399"/>
      </right>
      <top style="thick">
        <color rgb="FF333399"/>
      </top>
      <bottom/>
      <diagonal/>
    </border>
    <border>
      <left style="thick">
        <color rgb="FF006666"/>
      </left>
      <right style="thick">
        <color rgb="FF006666"/>
      </right>
      <top style="thick">
        <color rgb="FF006666"/>
      </top>
      <bottom style="thick">
        <color rgb="FF006666"/>
      </bottom>
      <diagonal/>
    </border>
    <border>
      <left style="thick">
        <color rgb="FF006666"/>
      </left>
      <right style="thick">
        <color rgb="FF006666"/>
      </right>
      <top/>
      <bottom style="thick">
        <color rgb="FF006666"/>
      </bottom>
      <diagonal/>
    </border>
    <border>
      <left/>
      <right style="thick">
        <color rgb="FF006666"/>
      </right>
      <top style="thick">
        <color rgb="FF006666"/>
      </top>
      <bottom/>
      <diagonal/>
    </border>
    <border>
      <left/>
      <right style="thick">
        <color rgb="FF006666"/>
      </right>
      <top/>
      <bottom style="thick">
        <color rgb="FF006666"/>
      </bottom>
      <diagonal/>
    </border>
    <border>
      <left style="thick">
        <color rgb="FF006666"/>
      </left>
      <right style="thick">
        <color rgb="FF006666"/>
      </right>
      <top style="thick">
        <color rgb="FF006666"/>
      </top>
      <bottom/>
      <diagonal/>
    </border>
    <border>
      <left style="thick">
        <color rgb="FFFF00FF"/>
      </left>
      <right style="thick">
        <color rgb="FFFF00FF"/>
      </right>
      <top style="thick">
        <color rgb="FFFF00FF"/>
      </top>
      <bottom style="thick">
        <color rgb="FFFF00FF"/>
      </bottom>
      <diagonal/>
    </border>
    <border>
      <left style="thick">
        <color rgb="FFFF00FF"/>
      </left>
      <right style="thick">
        <color rgb="FFFF00FF"/>
      </right>
      <top/>
      <bottom style="thick">
        <color rgb="FFFF00FF"/>
      </bottom>
      <diagonal/>
    </border>
    <border>
      <left style="thick">
        <color rgb="FFFF00FF"/>
      </left>
      <right style="thick">
        <color rgb="FFFF00FF"/>
      </right>
      <top style="thick">
        <color rgb="FFFF00FF"/>
      </top>
      <bottom/>
      <diagonal/>
    </border>
    <border>
      <left/>
      <right style="thick">
        <color rgb="FFFF00FF"/>
      </right>
      <top style="thick">
        <color rgb="FFFF00FF"/>
      </top>
      <bottom/>
      <diagonal/>
    </border>
    <border>
      <left/>
      <right style="thick">
        <color rgb="FFFF00FF"/>
      </right>
      <top/>
      <bottom style="thick">
        <color rgb="FFFF00FF"/>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indexed="64"/>
      </left>
      <right style="thin">
        <color indexed="64"/>
      </right>
      <top style="double">
        <color indexed="64"/>
      </top>
      <bottom style="thin">
        <color indexed="64"/>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style="thick">
        <color rgb="FFFF9900"/>
      </left>
      <right style="thick">
        <color rgb="FFFF9900"/>
      </right>
      <top style="thick">
        <color rgb="FFFF9900"/>
      </top>
      <bottom style="medium">
        <color rgb="FFFF9900"/>
      </bottom>
      <diagonal/>
    </border>
  </borders>
  <cellStyleXfs count="1">
    <xf numFmtId="0" fontId="0" fillId="0" borderId="0"/>
  </cellStyleXfs>
  <cellXfs count="225">
    <xf numFmtId="0" fontId="0" fillId="0" borderId="0" xfId="0"/>
    <xf numFmtId="0" fontId="1" fillId="0" borderId="0" xfId="0" applyFont="1"/>
    <xf numFmtId="0" fontId="1" fillId="0" borderId="0" xfId="0" applyFont="1" applyAlignment="1">
      <alignment horizontal="center"/>
    </xf>
    <xf numFmtId="0" fontId="1" fillId="0" borderId="2" xfId="0" applyFont="1" applyBorder="1" applyAlignment="1">
      <alignment horizontal="center" textRotation="90" wrapText="1"/>
    </xf>
    <xf numFmtId="0" fontId="1" fillId="0" borderId="3" xfId="0" applyFont="1" applyBorder="1"/>
    <xf numFmtId="0" fontId="2" fillId="0" borderId="0" xfId="0" applyFont="1"/>
    <xf numFmtId="0" fontId="1" fillId="2" borderId="0" xfId="0" applyFont="1" applyFill="1"/>
    <xf numFmtId="0" fontId="3" fillId="2" borderId="0" xfId="0" applyFont="1" applyFill="1"/>
    <xf numFmtId="0" fontId="1" fillId="3" borderId="0" xfId="0" applyFont="1" applyFill="1"/>
    <xf numFmtId="0" fontId="3" fillId="3" borderId="0" xfId="0" applyFont="1" applyFill="1"/>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5" fillId="2" borderId="0" xfId="0" applyFont="1" applyFill="1"/>
    <xf numFmtId="0" fontId="6" fillId="2" borderId="1" xfId="0" applyFont="1" applyFill="1" applyBorder="1" applyAlignment="1">
      <alignment horizontal="center" vertical="center" wrapText="1"/>
    </xf>
    <xf numFmtId="0" fontId="5" fillId="4" borderId="0" xfId="0" applyFont="1" applyFill="1"/>
    <xf numFmtId="0" fontId="5" fillId="5" borderId="0" xfId="0" applyFont="1" applyFill="1"/>
    <xf numFmtId="0" fontId="5" fillId="6" borderId="0" xfId="0" applyFont="1" applyFill="1"/>
    <xf numFmtId="0" fontId="5" fillId="7" borderId="0" xfId="0" applyFont="1" applyFill="1"/>
    <xf numFmtId="0" fontId="5" fillId="8" borderId="0" xfId="0" applyFont="1" applyFill="1"/>
    <xf numFmtId="0" fontId="5" fillId="9" borderId="0" xfId="0" applyFont="1" applyFill="1"/>
    <xf numFmtId="0" fontId="5" fillId="10" borderId="0" xfId="0" applyFont="1" applyFill="1"/>
    <xf numFmtId="0" fontId="5" fillId="11" borderId="0" xfId="0" applyFont="1" applyFill="1"/>
    <xf numFmtId="0" fontId="5" fillId="12" borderId="0" xfId="0" applyFont="1" applyFill="1"/>
    <xf numFmtId="0" fontId="7" fillId="0" borderId="0" xfId="0" applyFont="1"/>
    <xf numFmtId="0" fontId="8" fillId="11" borderId="0" xfId="0" applyFont="1" applyFill="1"/>
    <xf numFmtId="0" fontId="9"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9" fillId="0" borderId="3" xfId="0" applyFont="1" applyFill="1" applyBorder="1" applyAlignment="1">
      <alignment horizontal="center" vertical="center" wrapText="1"/>
    </xf>
    <xf numFmtId="0" fontId="1" fillId="0" borderId="0" xfId="0" applyFont="1" applyAlignment="1">
      <alignment horizont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1" fillId="0" borderId="14" xfId="0" applyFont="1" applyBorder="1" applyAlignment="1">
      <alignment horizontal="center"/>
    </xf>
    <xf numFmtId="0" fontId="1" fillId="0" borderId="13" xfId="0" applyFont="1" applyBorder="1" applyAlignment="1">
      <alignment horizontal="center"/>
    </xf>
    <xf numFmtId="0" fontId="1" fillId="0" borderId="16" xfId="0" applyFont="1" applyBorder="1" applyAlignment="1">
      <alignment horizontal="center"/>
    </xf>
    <xf numFmtId="0" fontId="1" fillId="0" borderId="15" xfId="0" applyFont="1" applyBorder="1" applyAlignment="1">
      <alignment horizontal="center"/>
    </xf>
    <xf numFmtId="0" fontId="1" fillId="0" borderId="18" xfId="0" applyFont="1" applyBorder="1" applyAlignment="1">
      <alignment horizontal="center"/>
    </xf>
    <xf numFmtId="0" fontId="1" fillId="0" borderId="17" xfId="0" applyFont="1" applyBorder="1" applyAlignment="1">
      <alignment horizontal="center"/>
    </xf>
    <xf numFmtId="0" fontId="1" fillId="0" borderId="20" xfId="0" applyFont="1" applyBorder="1" applyAlignment="1">
      <alignment horizontal="center"/>
    </xf>
    <xf numFmtId="0" fontId="1" fillId="0" borderId="19"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24" xfId="0" applyFont="1" applyBorder="1" applyAlignment="1">
      <alignment horizontal="center"/>
    </xf>
    <xf numFmtId="0" fontId="1" fillId="0" borderId="23" xfId="0" applyFont="1" applyBorder="1" applyAlignment="1">
      <alignment horizontal="center"/>
    </xf>
    <xf numFmtId="0" fontId="1" fillId="0" borderId="26" xfId="0" applyFont="1" applyBorder="1" applyAlignment="1">
      <alignment horizontal="center"/>
    </xf>
    <xf numFmtId="0" fontId="1" fillId="0" borderId="25" xfId="0" applyFont="1" applyBorder="1" applyAlignment="1">
      <alignment horizontal="center"/>
    </xf>
    <xf numFmtId="0" fontId="1" fillId="0" borderId="28" xfId="0" applyFont="1" applyBorder="1" applyAlignment="1">
      <alignment horizontal="center"/>
    </xf>
    <xf numFmtId="0" fontId="1" fillId="0" borderId="27" xfId="0" applyFont="1" applyBorder="1" applyAlignment="1">
      <alignment horizontal="center"/>
    </xf>
    <xf numFmtId="164" fontId="1" fillId="0" borderId="29" xfId="0" applyNumberFormat="1" applyFont="1" applyBorder="1" applyAlignment="1">
      <alignment horizontal="center"/>
    </xf>
    <xf numFmtId="0" fontId="1" fillId="0" borderId="30" xfId="0" applyFont="1" applyBorder="1" applyAlignment="1">
      <alignment horizontal="center"/>
    </xf>
    <xf numFmtId="164" fontId="1" fillId="0" borderId="30" xfId="0" applyNumberFormat="1" applyFont="1" applyBorder="1" applyAlignment="1">
      <alignment horizontal="center"/>
    </xf>
    <xf numFmtId="0" fontId="1" fillId="0" borderId="0" xfId="0" applyFont="1" applyAlignment="1">
      <alignment vertical="top"/>
    </xf>
    <xf numFmtId="0" fontId="1" fillId="0" borderId="0" xfId="0" applyFont="1" applyAlignment="1">
      <alignment wrapText="1"/>
    </xf>
    <xf numFmtId="0" fontId="1" fillId="0" borderId="40" xfId="0" applyFont="1" applyBorder="1" applyAlignment="1">
      <alignment horizontal="center" vertical="center"/>
    </xf>
    <xf numFmtId="0" fontId="6" fillId="4" borderId="39"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1" fillId="0" borderId="42" xfId="0" applyFont="1" applyBorder="1" applyAlignment="1">
      <alignment horizontal="center" vertical="center"/>
    </xf>
    <xf numFmtId="0" fontId="1" fillId="0" borderId="39" xfId="0" applyFont="1" applyBorder="1" applyAlignment="1">
      <alignment horizontal="center" vertical="center"/>
    </xf>
    <xf numFmtId="0" fontId="1" fillId="0" borderId="44" xfId="0" applyFont="1" applyBorder="1" applyAlignment="1">
      <alignment horizontal="center" vertical="center"/>
    </xf>
    <xf numFmtId="0" fontId="6" fillId="5" borderId="43" xfId="0" applyFont="1" applyFill="1" applyBorder="1" applyAlignment="1">
      <alignment horizontal="center" vertical="center" wrapText="1"/>
    </xf>
    <xf numFmtId="0" fontId="1" fillId="0" borderId="45" xfId="0" applyFont="1" applyBorder="1" applyAlignment="1">
      <alignment horizontal="center" vertical="center"/>
    </xf>
    <xf numFmtId="0" fontId="1" fillId="0" borderId="47" xfId="0" applyFont="1" applyBorder="1" applyAlignment="1">
      <alignment horizontal="center" vertical="center"/>
    </xf>
    <xf numFmtId="0" fontId="6" fillId="6" borderId="46" xfId="0" applyFont="1" applyFill="1" applyBorder="1" applyAlignment="1">
      <alignment horizontal="center" vertical="center" wrapText="1"/>
    </xf>
    <xf numFmtId="0" fontId="6" fillId="6" borderId="48" xfId="0" applyFont="1" applyFill="1" applyBorder="1" applyAlignment="1">
      <alignment horizontal="center" vertical="center" wrapText="1"/>
    </xf>
    <xf numFmtId="0" fontId="1" fillId="0" borderId="49" xfId="0" applyFont="1" applyBorder="1" applyAlignment="1">
      <alignment horizontal="center" vertical="center"/>
    </xf>
    <xf numFmtId="0" fontId="6" fillId="6" borderId="50" xfId="0" applyFont="1" applyFill="1" applyBorder="1" applyAlignment="1">
      <alignment horizontal="center" vertical="center" wrapText="1"/>
    </xf>
    <xf numFmtId="0" fontId="1" fillId="0" borderId="46" xfId="0" applyFont="1" applyBorder="1" applyAlignment="1">
      <alignment horizontal="center" vertical="center"/>
    </xf>
    <xf numFmtId="0" fontId="1" fillId="0" borderId="52" xfId="0" applyFont="1" applyBorder="1" applyAlignment="1">
      <alignment horizontal="center" vertical="center"/>
    </xf>
    <xf numFmtId="0" fontId="6" fillId="7" borderId="51" xfId="0" applyFont="1" applyFill="1" applyBorder="1" applyAlignment="1">
      <alignment horizontal="center" vertical="center" wrapText="1"/>
    </xf>
    <xf numFmtId="0" fontId="6" fillId="7" borderId="53" xfId="0" applyFont="1" applyFill="1" applyBorder="1" applyAlignment="1">
      <alignment horizontal="center" vertical="center" wrapText="1"/>
    </xf>
    <xf numFmtId="0" fontId="1" fillId="0" borderId="54" xfId="0" applyFont="1" applyBorder="1" applyAlignment="1">
      <alignment horizontal="center" vertical="center"/>
    </xf>
    <xf numFmtId="0" fontId="6" fillId="7" borderId="55" xfId="0" applyFont="1" applyFill="1" applyBorder="1" applyAlignment="1">
      <alignment horizontal="center" vertical="center" wrapText="1"/>
    </xf>
    <xf numFmtId="0" fontId="1" fillId="0" borderId="51" xfId="0" applyFont="1" applyBorder="1" applyAlignment="1">
      <alignment horizontal="center" vertical="center"/>
    </xf>
    <xf numFmtId="0" fontId="1" fillId="0" borderId="57" xfId="0" applyFont="1" applyBorder="1" applyAlignment="1">
      <alignment horizontal="center" vertical="center"/>
    </xf>
    <xf numFmtId="0" fontId="6" fillId="8" borderId="56" xfId="0" applyFont="1" applyFill="1" applyBorder="1" applyAlignment="1">
      <alignment horizontal="center" vertical="center" wrapText="1"/>
    </xf>
    <xf numFmtId="0" fontId="6" fillId="8" borderId="58" xfId="0" applyFont="1" applyFill="1" applyBorder="1" applyAlignment="1">
      <alignment horizontal="center" vertical="center" wrapText="1"/>
    </xf>
    <xf numFmtId="0" fontId="6" fillId="8" borderId="59" xfId="0" applyFont="1" applyFill="1" applyBorder="1" applyAlignment="1">
      <alignment horizontal="center"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56" xfId="0" applyFont="1" applyBorder="1" applyAlignment="1">
      <alignment horizontal="center" vertical="center"/>
    </xf>
    <xf numFmtId="0" fontId="1" fillId="0" borderId="63" xfId="0" applyFont="1" applyBorder="1" applyAlignment="1">
      <alignment horizontal="center" vertical="center"/>
    </xf>
    <xf numFmtId="0" fontId="6" fillId="9" borderId="62" xfId="0" applyFont="1" applyFill="1" applyBorder="1" applyAlignment="1">
      <alignment horizontal="center" vertical="center" wrapText="1"/>
    </xf>
    <xf numFmtId="0" fontId="6" fillId="9" borderId="64" xfId="0" applyFont="1" applyFill="1" applyBorder="1" applyAlignment="1">
      <alignment horizontal="center" vertical="center" wrapText="1"/>
    </xf>
    <xf numFmtId="0" fontId="6" fillId="9" borderId="65" xfId="0" applyFont="1" applyFill="1" applyBorder="1" applyAlignment="1">
      <alignment horizontal="center" vertical="center" wrapText="1"/>
    </xf>
    <xf numFmtId="0" fontId="1" fillId="0" borderId="66" xfId="0" applyFont="1" applyBorder="1" applyAlignment="1">
      <alignment horizontal="center" vertical="center"/>
    </xf>
    <xf numFmtId="0" fontId="1" fillId="0" borderId="62" xfId="0" applyFont="1" applyBorder="1" applyAlignment="1">
      <alignment horizontal="center" vertical="center"/>
    </xf>
    <xf numFmtId="0" fontId="1" fillId="0" borderId="68" xfId="0" applyFont="1" applyBorder="1" applyAlignment="1">
      <alignment horizontal="center" vertical="center"/>
    </xf>
    <xf numFmtId="0" fontId="6" fillId="10" borderId="67" xfId="0" applyFont="1" applyFill="1" applyBorder="1" applyAlignment="1">
      <alignment horizontal="center" vertical="center" wrapText="1"/>
    </xf>
    <xf numFmtId="0" fontId="6" fillId="10" borderId="69" xfId="0" applyFont="1" applyFill="1" applyBorder="1" applyAlignment="1">
      <alignment horizontal="center" vertical="center" wrapText="1"/>
    </xf>
    <xf numFmtId="0" fontId="1" fillId="0" borderId="70" xfId="0" applyFont="1" applyBorder="1" applyAlignment="1">
      <alignment horizontal="center" vertical="center"/>
    </xf>
    <xf numFmtId="0" fontId="6" fillId="10" borderId="71" xfId="0" applyFont="1" applyFill="1" applyBorder="1" applyAlignment="1">
      <alignment horizontal="center" vertical="center" wrapText="1"/>
    </xf>
    <xf numFmtId="0" fontId="1" fillId="0" borderId="67" xfId="0" applyFont="1" applyBorder="1" applyAlignment="1">
      <alignment horizontal="center" vertical="center"/>
    </xf>
    <xf numFmtId="0" fontId="1" fillId="0" borderId="73" xfId="0" applyFont="1" applyBorder="1" applyAlignment="1">
      <alignment horizontal="center" vertical="center"/>
    </xf>
    <xf numFmtId="0" fontId="6" fillId="11" borderId="72" xfId="0" applyFont="1" applyFill="1" applyBorder="1" applyAlignment="1">
      <alignment horizontal="center" vertical="center" wrapText="1"/>
    </xf>
    <xf numFmtId="0" fontId="6" fillId="11" borderId="74" xfId="0" applyFont="1" applyFill="1" applyBorder="1" applyAlignment="1">
      <alignment horizontal="center" vertical="center" wrapText="1"/>
    </xf>
    <xf numFmtId="0" fontId="1" fillId="0" borderId="75" xfId="0" applyFont="1" applyBorder="1" applyAlignment="1">
      <alignment horizontal="center" vertical="center"/>
    </xf>
    <xf numFmtId="0" fontId="6" fillId="11" borderId="76" xfId="0" applyFont="1" applyFill="1" applyBorder="1" applyAlignment="1">
      <alignment horizontal="center" vertical="center" wrapText="1"/>
    </xf>
    <xf numFmtId="0" fontId="1" fillId="0" borderId="72" xfId="0" applyFont="1" applyBorder="1" applyAlignment="1">
      <alignment horizontal="center" vertical="center"/>
    </xf>
    <xf numFmtId="0" fontId="1" fillId="0" borderId="78" xfId="0" applyFont="1" applyBorder="1" applyAlignment="1">
      <alignment horizontal="center" vertical="center"/>
    </xf>
    <xf numFmtId="0" fontId="6" fillId="12" borderId="77" xfId="0" applyFont="1" applyFill="1" applyBorder="1" applyAlignment="1">
      <alignment horizontal="center" vertical="center" wrapText="1"/>
    </xf>
    <xf numFmtId="0" fontId="6" fillId="12" borderId="79" xfId="0" applyFont="1" applyFill="1" applyBorder="1" applyAlignment="1">
      <alignment horizontal="center" vertical="center" wrapText="1"/>
    </xf>
    <xf numFmtId="0" fontId="6" fillId="12" borderId="80" xfId="0" applyFont="1" applyFill="1" applyBorder="1" applyAlignment="1">
      <alignment horizontal="center" vertical="center" wrapText="1"/>
    </xf>
    <xf numFmtId="0" fontId="1" fillId="0" borderId="81" xfId="0" applyFont="1" applyBorder="1" applyAlignment="1">
      <alignment horizontal="center" vertical="center"/>
    </xf>
    <xf numFmtId="0" fontId="1" fillId="0" borderId="77" xfId="0" applyFont="1" applyBorder="1" applyAlignment="1">
      <alignment horizontal="center" vertical="center"/>
    </xf>
    <xf numFmtId="0" fontId="1" fillId="0" borderId="3" xfId="0" applyFont="1" applyBorder="1" applyAlignment="1">
      <alignment wrapText="1"/>
    </xf>
    <xf numFmtId="0" fontId="1" fillId="0" borderId="3" xfId="0" applyFont="1" applyBorder="1" applyAlignment="1">
      <alignment vertical="top"/>
    </xf>
    <xf numFmtId="0" fontId="1" fillId="0" borderId="3" xfId="0" applyFont="1" applyBorder="1" applyAlignment="1">
      <alignment horizontal="left" vertical="top"/>
    </xf>
    <xf numFmtId="0" fontId="1" fillId="0" borderId="3" xfId="0" applyFont="1" applyBorder="1" applyAlignment="1">
      <alignment vertical="top" wrapText="1"/>
    </xf>
    <xf numFmtId="0" fontId="1" fillId="0" borderId="0" xfId="0" applyFont="1" applyAlignment="1">
      <alignment horizontal="left"/>
    </xf>
    <xf numFmtId="0" fontId="1" fillId="0" borderId="3" xfId="0" applyFont="1" applyBorder="1" applyAlignment="1">
      <alignment horizontal="left"/>
    </xf>
    <xf numFmtId="0" fontId="1" fillId="0" borderId="3" xfId="0" applyFont="1" applyBorder="1" applyAlignment="1"/>
    <xf numFmtId="0" fontId="1" fillId="0" borderId="30" xfId="0" applyFont="1" applyBorder="1" applyAlignment="1">
      <alignment horizontal="center" vertical="center"/>
    </xf>
    <xf numFmtId="0" fontId="1" fillId="0" borderId="0" xfId="0" applyFont="1" applyAlignment="1">
      <alignment horizontal="center" vertical="top" textRotation="90"/>
    </xf>
    <xf numFmtId="0" fontId="1" fillId="0" borderId="0" xfId="0" applyFont="1" applyAlignment="1">
      <alignment horizontal="center" vertical="top"/>
    </xf>
    <xf numFmtId="0" fontId="1" fillId="0" borderId="82" xfId="0" applyFont="1" applyBorder="1" applyAlignment="1">
      <alignment horizontal="center" vertical="center"/>
    </xf>
    <xf numFmtId="0" fontId="1" fillId="0" borderId="0" xfId="0" applyFont="1" applyAlignment="1">
      <alignment horizontal="left"/>
    </xf>
    <xf numFmtId="0" fontId="1" fillId="0" borderId="3" xfId="0" quotePrefix="1" applyFont="1" applyBorder="1" applyAlignment="1">
      <alignment horizontal="center" vertical="center"/>
    </xf>
    <xf numFmtId="0" fontId="1" fillId="0" borderId="7" xfId="0" applyFont="1" applyBorder="1"/>
    <xf numFmtId="0" fontId="1" fillId="0" borderId="83" xfId="0" applyFont="1" applyBorder="1"/>
    <xf numFmtId="0" fontId="1" fillId="0" borderId="3" xfId="0" applyFont="1" applyFill="1" applyBorder="1" applyAlignment="1">
      <alignment horizontal="center" vertical="center"/>
    </xf>
    <xf numFmtId="0" fontId="1" fillId="0" borderId="0" xfId="0" applyFont="1" applyFill="1" applyAlignment="1">
      <alignment horizontal="center"/>
    </xf>
    <xf numFmtId="0" fontId="1" fillId="0" borderId="30" xfId="0" applyFont="1" applyFill="1" applyBorder="1" applyAlignment="1">
      <alignment horizontal="center" vertical="center"/>
    </xf>
    <xf numFmtId="0" fontId="1" fillId="0" borderId="0" xfId="0" applyFont="1" applyFill="1"/>
    <xf numFmtId="0" fontId="2" fillId="0" borderId="0" xfId="0" applyFont="1" applyFill="1"/>
    <xf numFmtId="0" fontId="1" fillId="0" borderId="0" xfId="0" applyFont="1" applyFill="1" applyAlignment="1">
      <alignment horizontal="left"/>
    </xf>
    <xf numFmtId="0" fontId="1" fillId="0" borderId="3" xfId="0" applyFont="1" applyFill="1" applyBorder="1" applyAlignment="1">
      <alignment horizontal="left" vertical="top"/>
    </xf>
    <xf numFmtId="0" fontId="1" fillId="0" borderId="3" xfId="0" applyFont="1" applyFill="1" applyBorder="1" applyAlignment="1">
      <alignment vertical="top" wrapText="1"/>
    </xf>
    <xf numFmtId="0" fontId="10" fillId="0" borderId="0" xfId="0" applyFont="1"/>
    <xf numFmtId="0" fontId="1" fillId="0" borderId="83" xfId="0" applyFont="1" applyBorder="1" applyAlignment="1">
      <alignment textRotation="90"/>
    </xf>
    <xf numFmtId="0" fontId="10" fillId="0" borderId="83" xfId="0" applyFont="1" applyBorder="1" applyAlignment="1">
      <alignment textRotation="90"/>
    </xf>
    <xf numFmtId="1" fontId="1" fillId="0" borderId="7" xfId="0" applyNumberFormat="1" applyFont="1" applyBorder="1" applyAlignment="1">
      <alignment horizontal="center"/>
    </xf>
    <xf numFmtId="1" fontId="1" fillId="0" borderId="3" xfId="0" applyNumberFormat="1" applyFont="1" applyBorder="1" applyAlignment="1">
      <alignment horizontal="center"/>
    </xf>
    <xf numFmtId="0" fontId="1" fillId="0" borderId="84" xfId="0" applyFont="1" applyBorder="1"/>
    <xf numFmtId="0" fontId="1" fillId="0" borderId="0" xfId="0" applyFont="1" applyAlignment="1">
      <alignment horizontal="left" wrapText="1"/>
    </xf>
    <xf numFmtId="0" fontId="11" fillId="0" borderId="0" xfId="0" applyFont="1" applyAlignment="1">
      <alignment vertical="top" wrapText="1"/>
    </xf>
    <xf numFmtId="0" fontId="1" fillId="0" borderId="85" xfId="0" applyFont="1" applyBorder="1" applyAlignment="1">
      <alignment horizontal="center" vertical="center"/>
    </xf>
    <xf numFmtId="0" fontId="1" fillId="0" borderId="86" xfId="0" applyFont="1" applyBorder="1" applyAlignment="1">
      <alignment horizontal="left" vertical="top"/>
    </xf>
    <xf numFmtId="0" fontId="1" fillId="0" borderId="86" xfId="0" applyFont="1" applyBorder="1" applyAlignment="1">
      <alignment vertical="top"/>
    </xf>
    <xf numFmtId="0" fontId="11" fillId="0" borderId="0" xfId="0" applyFont="1" applyAlignment="1">
      <alignment horizontal="left" vertical="top" wrapText="1"/>
    </xf>
    <xf numFmtId="0" fontId="1" fillId="0" borderId="86" xfId="0" applyFont="1" applyBorder="1" applyAlignment="1">
      <alignment vertical="top" wrapText="1"/>
    </xf>
    <xf numFmtId="0" fontId="1" fillId="0" borderId="86" xfId="0" applyFont="1" applyBorder="1" applyAlignment="1">
      <alignment horizontal="center" vertical="center"/>
    </xf>
    <xf numFmtId="0" fontId="1" fillId="0" borderId="0" xfId="0" applyFont="1" applyAlignment="1">
      <alignment horizontal="left"/>
    </xf>
    <xf numFmtId="0" fontId="1" fillId="0" borderId="3" xfId="0" applyFont="1" applyBorder="1" applyAlignment="1">
      <alignment horizontal="left" vertical="top" wrapText="1"/>
    </xf>
    <xf numFmtId="0" fontId="1" fillId="0" borderId="0" xfId="0" applyFont="1" applyAlignment="1">
      <alignment horizontal="left" vertical="top"/>
    </xf>
    <xf numFmtId="0" fontId="1" fillId="0" borderId="0" xfId="0" applyFont="1" applyBorder="1" applyAlignment="1">
      <alignment horizontal="left" vertical="top"/>
    </xf>
    <xf numFmtId="0" fontId="1" fillId="0" borderId="0" xfId="0" applyFont="1" applyBorder="1" applyAlignment="1">
      <alignment vertical="top" wrapText="1"/>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0" xfId="0" applyFont="1" applyAlignment="1">
      <alignment vertical="top" wrapText="1"/>
    </xf>
    <xf numFmtId="0" fontId="1" fillId="0" borderId="3" xfId="0" applyFont="1" applyFill="1" applyBorder="1" applyAlignment="1">
      <alignment horizontal="center" vertical="top"/>
    </xf>
    <xf numFmtId="0" fontId="1" fillId="0" borderId="89" xfId="0" applyFont="1" applyBorder="1" applyAlignment="1">
      <alignment horizontal="center" vertical="center"/>
    </xf>
    <xf numFmtId="0" fontId="1" fillId="0" borderId="90" xfId="0" applyFont="1" applyBorder="1" applyAlignment="1">
      <alignment horizontal="center" vertical="center"/>
    </xf>
    <xf numFmtId="49" fontId="1" fillId="0" borderId="0" xfId="0" applyNumberFormat="1" applyFont="1" applyAlignment="1">
      <alignment horizontal="center" vertical="top" textRotation="90"/>
    </xf>
    <xf numFmtId="49" fontId="1" fillId="0" borderId="0" xfId="0" applyNumberFormat="1" applyFont="1" applyAlignment="1">
      <alignment horizontal="center" vertical="top"/>
    </xf>
    <xf numFmtId="49" fontId="1" fillId="0" borderId="0" xfId="0" applyNumberFormat="1" applyFont="1" applyFill="1" applyAlignment="1">
      <alignment horizontal="center" vertical="top"/>
    </xf>
    <xf numFmtId="0" fontId="1" fillId="0" borderId="82" xfId="0" applyFont="1" applyFill="1" applyBorder="1" applyAlignment="1">
      <alignment horizontal="center" vertical="center"/>
    </xf>
    <xf numFmtId="0" fontId="1" fillId="0" borderId="0" xfId="0" applyFont="1" applyBorder="1" applyAlignment="1"/>
    <xf numFmtId="1" fontId="1" fillId="0" borderId="0" xfId="0" applyNumberFormat="1" applyFont="1"/>
    <xf numFmtId="9" fontId="1" fillId="0" borderId="3" xfId="0" applyNumberFormat="1" applyFont="1" applyBorder="1" applyAlignment="1">
      <alignment horizontal="center" vertical="top"/>
    </xf>
    <xf numFmtId="0" fontId="1" fillId="0" borderId="91" xfId="0" applyFont="1" applyBorder="1" applyAlignment="1">
      <alignment horizontal="center" vertical="top"/>
    </xf>
    <xf numFmtId="0" fontId="1" fillId="0" borderId="4" xfId="0" applyFont="1" applyBorder="1" applyAlignment="1">
      <alignment horizontal="center" textRotation="90" wrapText="1"/>
    </xf>
    <xf numFmtId="0" fontId="6" fillId="5" borderId="93" xfId="0" applyFont="1" applyFill="1" applyBorder="1" applyAlignment="1">
      <alignment horizontal="center" vertical="center" wrapText="1"/>
    </xf>
    <xf numFmtId="9" fontId="8" fillId="6" borderId="0" xfId="0" applyNumberFormat="1" applyFont="1" applyFill="1" applyAlignment="1">
      <alignment horizontal="center" vertical="center"/>
    </xf>
    <xf numFmtId="9" fontId="8" fillId="11" borderId="0" xfId="0" applyNumberFormat="1" applyFont="1" applyFill="1" applyAlignment="1">
      <alignment horizontal="center" vertical="center"/>
    </xf>
    <xf numFmtId="9" fontId="8" fillId="10" borderId="0" xfId="0" applyNumberFormat="1" applyFont="1" applyFill="1" applyAlignment="1">
      <alignment horizontal="center" vertical="center"/>
    </xf>
    <xf numFmtId="9" fontId="8" fillId="9" borderId="0" xfId="0" applyNumberFormat="1" applyFont="1" applyFill="1" applyAlignment="1">
      <alignment horizontal="center" vertical="center"/>
    </xf>
    <xf numFmtId="9" fontId="8" fillId="8" borderId="0" xfId="0" applyNumberFormat="1" applyFont="1" applyFill="1" applyAlignment="1">
      <alignment horizontal="center" vertical="center"/>
    </xf>
    <xf numFmtId="9" fontId="8" fillId="7" borderId="0" xfId="0" applyNumberFormat="1" applyFont="1" applyFill="1" applyAlignment="1">
      <alignment horizontal="center" vertical="center"/>
    </xf>
    <xf numFmtId="0" fontId="1" fillId="0" borderId="4" xfId="0" applyFont="1" applyBorder="1" applyAlignment="1">
      <alignment horizontal="center" textRotation="90" wrapText="1"/>
    </xf>
    <xf numFmtId="0" fontId="1" fillId="0" borderId="6" xfId="0" applyFont="1" applyBorder="1" applyAlignment="1">
      <alignment horizontal="center" textRotation="90" wrapText="1"/>
    </xf>
    <xf numFmtId="0" fontId="1" fillId="0" borderId="7" xfId="0" applyFont="1" applyBorder="1" applyAlignment="1">
      <alignment horizontal="center" textRotation="90" wrapText="1"/>
    </xf>
    <xf numFmtId="0" fontId="7" fillId="0" borderId="31" xfId="0" applyFont="1" applyBorder="1" applyAlignment="1">
      <alignment horizontal="left"/>
    </xf>
    <xf numFmtId="0" fontId="7" fillId="0" borderId="32" xfId="0" applyFont="1" applyBorder="1" applyAlignment="1">
      <alignment horizontal="left"/>
    </xf>
    <xf numFmtId="0" fontId="7" fillId="0" borderId="34" xfId="0" applyFont="1" applyBorder="1" applyAlignment="1">
      <alignment horizontal="left"/>
    </xf>
    <xf numFmtId="0" fontId="7" fillId="0" borderId="35" xfId="0" applyFont="1" applyBorder="1" applyAlignment="1">
      <alignment horizontal="left"/>
    </xf>
    <xf numFmtId="0" fontId="1" fillId="0" borderId="35" xfId="0" applyFont="1" applyBorder="1" applyAlignment="1">
      <alignment horizontal="left" vertical="top" wrapText="1"/>
    </xf>
    <xf numFmtId="0" fontId="1" fillId="0" borderId="35" xfId="0" applyFont="1" applyBorder="1" applyAlignment="1">
      <alignment horizontal="left" vertical="top"/>
    </xf>
    <xf numFmtId="0" fontId="7" fillId="0" borderId="33" xfId="0" applyFont="1" applyBorder="1" applyAlignment="1">
      <alignment horizontal="left"/>
    </xf>
    <xf numFmtId="0" fontId="7" fillId="0" borderId="36" xfId="0" applyFont="1" applyBorder="1" applyAlignment="1">
      <alignment horizontal="left"/>
    </xf>
    <xf numFmtId="0" fontId="7" fillId="0" borderId="31" xfId="0" applyFont="1" applyBorder="1" applyAlignment="1">
      <alignment horizontal="left" vertical="center"/>
    </xf>
    <xf numFmtId="0" fontId="7" fillId="0" borderId="33" xfId="0" applyFont="1" applyBorder="1" applyAlignment="1">
      <alignment horizontal="left" vertical="center"/>
    </xf>
    <xf numFmtId="0" fontId="7" fillId="0" borderId="38" xfId="0" applyFont="1" applyBorder="1" applyAlignment="1">
      <alignment horizontal="left" vertical="center"/>
    </xf>
    <xf numFmtId="0" fontId="7" fillId="0" borderId="37" xfId="0" applyFont="1" applyBorder="1" applyAlignment="1">
      <alignment horizontal="left" vertical="center"/>
    </xf>
    <xf numFmtId="0" fontId="7" fillId="0" borderId="34" xfId="0" applyFont="1" applyBorder="1" applyAlignment="1">
      <alignment horizontal="left" vertical="center"/>
    </xf>
    <xf numFmtId="0" fontId="7" fillId="0" borderId="36" xfId="0" applyFont="1" applyBorder="1" applyAlignment="1">
      <alignment horizontal="left" vertical="center"/>
    </xf>
    <xf numFmtId="0" fontId="7" fillId="0" borderId="92" xfId="0" applyFont="1" applyBorder="1" applyAlignment="1">
      <alignment horizontal="left" vertical="center"/>
    </xf>
    <xf numFmtId="0" fontId="7" fillId="0" borderId="88" xfId="0" applyFont="1" applyBorder="1" applyAlignment="1">
      <alignment horizontal="left" vertical="center"/>
    </xf>
    <xf numFmtId="0" fontId="8" fillId="6" borderId="0" xfId="0" applyFont="1" applyFill="1" applyAlignment="1">
      <alignment horizontal="left" vertical="center"/>
    </xf>
    <xf numFmtId="0" fontId="8" fillId="7" borderId="0" xfId="0" applyFont="1" applyFill="1" applyAlignment="1">
      <alignment horizontal="left" vertical="center"/>
    </xf>
    <xf numFmtId="0" fontId="8" fillId="8" borderId="0" xfId="0" applyFont="1" applyFill="1" applyAlignment="1">
      <alignment horizontal="left" vertical="center"/>
    </xf>
    <xf numFmtId="0" fontId="8" fillId="12" borderId="0" xfId="0" applyFont="1" applyFill="1" applyAlignment="1">
      <alignment horizontal="left" vertical="center"/>
    </xf>
    <xf numFmtId="0" fontId="8" fillId="9" borderId="0" xfId="0" applyFont="1" applyFill="1" applyAlignment="1">
      <alignment horizontal="left" vertical="center"/>
    </xf>
    <xf numFmtId="0" fontId="8" fillId="10" borderId="0" xfId="0" applyFont="1" applyFill="1" applyAlignment="1">
      <alignment horizontal="left" vertical="center"/>
    </xf>
    <xf numFmtId="0" fontId="8" fillId="11" borderId="0" xfId="0" applyFont="1" applyFill="1" applyAlignment="1">
      <alignment horizontal="left" vertical="center"/>
    </xf>
    <xf numFmtId="9" fontId="8" fillId="5" borderId="0" xfId="0" applyNumberFormat="1" applyFont="1" applyFill="1" applyAlignment="1">
      <alignment horizontal="center" vertical="center"/>
    </xf>
    <xf numFmtId="9" fontId="8" fillId="4" borderId="0" xfId="0" applyNumberFormat="1" applyFont="1" applyFill="1" applyAlignment="1">
      <alignment horizontal="center" vertical="center"/>
    </xf>
    <xf numFmtId="9" fontId="8" fillId="2" borderId="0" xfId="0" applyNumberFormat="1" applyFont="1" applyFill="1" applyAlignment="1">
      <alignment horizontal="center" vertical="center"/>
    </xf>
    <xf numFmtId="0" fontId="8" fillId="2" borderId="0" xfId="0" applyFont="1" applyFill="1" applyAlignment="1">
      <alignment horizontal="left" vertical="center"/>
    </xf>
    <xf numFmtId="0" fontId="8" fillId="4" borderId="0" xfId="0" applyFont="1" applyFill="1" applyAlignment="1">
      <alignment horizontal="left" vertical="center"/>
    </xf>
    <xf numFmtId="0" fontId="8" fillId="5" borderId="0" xfId="0" applyFont="1" applyFill="1" applyAlignment="1">
      <alignment horizontal="left" vertical="center"/>
    </xf>
    <xf numFmtId="0" fontId="2" fillId="0" borderId="0" xfId="0" applyFont="1" applyAlignment="1">
      <alignment horizontal="left"/>
    </xf>
    <xf numFmtId="0" fontId="4" fillId="0" borderId="0" xfId="0" applyFont="1" applyAlignment="1">
      <alignment horizontal="left"/>
    </xf>
    <xf numFmtId="0" fontId="3" fillId="3" borderId="0" xfId="0" applyFont="1" applyFill="1" applyAlignment="1">
      <alignment horizontal="left"/>
    </xf>
    <xf numFmtId="0" fontId="5" fillId="2" borderId="0" xfId="0" applyFont="1" applyFill="1" applyAlignment="1">
      <alignment horizontal="left"/>
    </xf>
    <xf numFmtId="0" fontId="3" fillId="2" borderId="0" xfId="0" applyFont="1" applyFill="1" applyAlignment="1">
      <alignment horizontal="left"/>
    </xf>
    <xf numFmtId="0" fontId="11" fillId="0" borderId="0" xfId="0" applyFont="1" applyFill="1" applyAlignment="1">
      <alignment horizontal="left" wrapText="1"/>
    </xf>
    <xf numFmtId="0" fontId="1" fillId="0" borderId="0" xfId="0" applyFont="1" applyAlignment="1">
      <alignment horizontal="left"/>
    </xf>
    <xf numFmtId="0" fontId="2" fillId="0" borderId="0" xfId="0" applyFont="1" applyFill="1" applyAlignment="1">
      <alignment horizontal="left"/>
    </xf>
    <xf numFmtId="0" fontId="4" fillId="0" borderId="0" xfId="0" applyFont="1" applyFill="1" applyAlignment="1">
      <alignment horizontal="left"/>
    </xf>
    <xf numFmtId="0" fontId="5" fillId="4" borderId="0" xfId="0" applyFont="1" applyFill="1" applyAlignment="1">
      <alignment horizontal="left"/>
    </xf>
    <xf numFmtId="0" fontId="11" fillId="0" borderId="0" xfId="0" applyFont="1" applyAlignment="1">
      <alignment horizontal="left" vertical="top" wrapText="1"/>
    </xf>
    <xf numFmtId="0" fontId="5" fillId="5" borderId="0" xfId="0" applyFont="1" applyFill="1" applyAlignment="1">
      <alignment horizontal="left"/>
    </xf>
    <xf numFmtId="0" fontId="5" fillId="6" borderId="0" xfId="0" applyFont="1" applyFill="1" applyAlignment="1">
      <alignment horizontal="left"/>
    </xf>
    <xf numFmtId="0" fontId="5" fillId="7" borderId="0" xfId="0" applyFont="1" applyFill="1" applyAlignment="1">
      <alignment horizontal="left"/>
    </xf>
    <xf numFmtId="0" fontId="5" fillId="8" borderId="0" xfId="0" applyFont="1" applyFill="1" applyAlignment="1">
      <alignment horizontal="left"/>
    </xf>
    <xf numFmtId="0" fontId="5" fillId="9" borderId="0" xfId="0" applyFont="1" applyFill="1" applyAlignment="1">
      <alignment horizontal="left"/>
    </xf>
    <xf numFmtId="0" fontId="11" fillId="0" borderId="0" xfId="0" applyFont="1" applyAlignment="1">
      <alignment horizontal="left" wrapText="1"/>
    </xf>
    <xf numFmtId="0" fontId="1" fillId="0" borderId="0" xfId="0" applyFont="1" applyAlignment="1">
      <alignment horizontal="left" wrapText="1"/>
    </xf>
    <xf numFmtId="0" fontId="5" fillId="10" borderId="0" xfId="0" applyFont="1" applyFill="1" applyAlignment="1">
      <alignment horizontal="left"/>
    </xf>
    <xf numFmtId="0" fontId="5" fillId="11" borderId="0" xfId="0" applyFont="1" applyFill="1" applyAlignment="1">
      <alignment horizontal="left"/>
    </xf>
    <xf numFmtId="0" fontId="5" fillId="12" borderId="0" xfId="0" applyFont="1" applyFill="1" applyAlignment="1">
      <alignment horizontal="left"/>
    </xf>
  </cellXfs>
  <cellStyles count="1">
    <cellStyle name="Standaard" xfId="0" builtinId="0"/>
  </cellStyles>
  <dxfs count="0"/>
  <tableStyles count="0" defaultTableStyle="TableStyleMedium2" defaultPivotStyle="PivotStyleLight16"/>
  <colors>
    <mruColors>
      <color rgb="FF006666"/>
      <color rgb="FF333399"/>
      <color rgb="FFFF0000"/>
      <color rgb="FF33CCCC"/>
      <color rgb="FF3366FF"/>
      <color rgb="FF99CC00"/>
      <color rgb="FF008000"/>
      <color rgb="FFFF9900"/>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zoomScaleNormal="100" workbookViewId="0">
      <selection activeCell="A2" sqref="A2"/>
    </sheetView>
  </sheetViews>
  <sheetFormatPr defaultRowHeight="12.75" x14ac:dyDescent="0.2"/>
  <cols>
    <col min="1" max="1" width="53.140625" style="1" customWidth="1"/>
    <col min="2" max="13" width="4.7109375" style="1" customWidth="1"/>
    <col min="14" max="16384" width="9.140625" style="1"/>
  </cols>
  <sheetData>
    <row r="1" spans="1:1" x14ac:dyDescent="0.2">
      <c r="A1" s="24" t="s">
        <v>243</v>
      </c>
    </row>
    <row r="2" spans="1:1" x14ac:dyDescent="0.2">
      <c r="A2" s="25"/>
    </row>
    <row r="4" spans="1:1" x14ac:dyDescent="0.2">
      <c r="A4" s="24" t="s">
        <v>244</v>
      </c>
    </row>
    <row r="5" spans="1:1" x14ac:dyDescent="0.2">
      <c r="A5" s="1" t="s">
        <v>245</v>
      </c>
    </row>
    <row r="6" spans="1:1" x14ac:dyDescent="0.2">
      <c r="A6" s="1" t="s">
        <v>246</v>
      </c>
    </row>
    <row r="7" spans="1:1" x14ac:dyDescent="0.2">
      <c r="A7" s="1" t="s">
        <v>247</v>
      </c>
    </row>
    <row r="8" spans="1:1" x14ac:dyDescent="0.2">
      <c r="A8" s="1" t="s">
        <v>248</v>
      </c>
    </row>
    <row r="9" spans="1:1" x14ac:dyDescent="0.2">
      <c r="A9" s="131" t="s">
        <v>249</v>
      </c>
    </row>
    <row r="10" spans="1:1" x14ac:dyDescent="0.2">
      <c r="A10" s="1" t="s">
        <v>250</v>
      </c>
    </row>
    <row r="11" spans="1:1" x14ac:dyDescent="0.2">
      <c r="A11" s="1" t="s">
        <v>251</v>
      </c>
    </row>
    <row r="12" spans="1:1" x14ac:dyDescent="0.2">
      <c r="A12" s="1" t="s">
        <v>252</v>
      </c>
    </row>
    <row r="13" spans="1:1" x14ac:dyDescent="0.2">
      <c r="A13" s="1" t="s">
        <v>253</v>
      </c>
    </row>
    <row r="14" spans="1:1" x14ac:dyDescent="0.2">
      <c r="A14" s="1" t="s">
        <v>254</v>
      </c>
    </row>
    <row r="15" spans="1:1" x14ac:dyDescent="0.2">
      <c r="A15" s="1" t="s">
        <v>255</v>
      </c>
    </row>
    <row r="16" spans="1:1" x14ac:dyDescent="0.2">
      <c r="A16" s="160" t="s">
        <v>256</v>
      </c>
    </row>
    <row r="18" spans="1:16" x14ac:dyDescent="0.2">
      <c r="A18" s="24" t="s">
        <v>257</v>
      </c>
      <c r="P18" s="161"/>
    </row>
    <row r="19" spans="1:16" ht="278.25" thickBot="1" x14ac:dyDescent="0.25">
      <c r="A19" s="122"/>
      <c r="B19" s="132" t="s">
        <v>245</v>
      </c>
      <c r="C19" s="132" t="s">
        <v>246</v>
      </c>
      <c r="D19" s="132" t="s">
        <v>247</v>
      </c>
      <c r="E19" s="132" t="s">
        <v>248</v>
      </c>
      <c r="F19" s="133" t="s">
        <v>249</v>
      </c>
      <c r="G19" s="132" t="s">
        <v>250</v>
      </c>
      <c r="H19" s="132" t="s">
        <v>251</v>
      </c>
      <c r="I19" s="132" t="s">
        <v>252</v>
      </c>
      <c r="J19" s="132" t="s">
        <v>253</v>
      </c>
      <c r="K19" s="132" t="s">
        <v>254</v>
      </c>
      <c r="L19" s="132" t="s">
        <v>255</v>
      </c>
      <c r="M19" s="132" t="s">
        <v>256</v>
      </c>
    </row>
    <row r="20" spans="1:16" ht="13.5" thickTop="1" x14ac:dyDescent="0.2">
      <c r="A20" s="121" t="s">
        <v>258</v>
      </c>
      <c r="B20" s="134">
        <v>1</v>
      </c>
      <c r="C20" s="134">
        <v>2</v>
      </c>
      <c r="D20" s="134">
        <v>1</v>
      </c>
      <c r="E20" s="134">
        <v>1</v>
      </c>
      <c r="F20" s="134"/>
      <c r="G20" s="134">
        <v>2</v>
      </c>
      <c r="H20" s="134">
        <v>2</v>
      </c>
      <c r="I20" s="134">
        <v>3</v>
      </c>
      <c r="J20" s="134">
        <v>3</v>
      </c>
      <c r="K20" s="134">
        <v>3</v>
      </c>
      <c r="L20" s="134">
        <v>1</v>
      </c>
      <c r="M20" s="134">
        <v>1</v>
      </c>
    </row>
    <row r="21" spans="1:16" x14ac:dyDescent="0.2">
      <c r="A21" s="4" t="s">
        <v>259</v>
      </c>
      <c r="B21" s="135">
        <v>1</v>
      </c>
      <c r="C21" s="135">
        <v>2</v>
      </c>
      <c r="D21" s="135">
        <v>1</v>
      </c>
      <c r="E21" s="135">
        <v>1</v>
      </c>
      <c r="F21" s="135"/>
      <c r="G21" s="135">
        <v>2</v>
      </c>
      <c r="H21" s="135">
        <v>2</v>
      </c>
      <c r="I21" s="135">
        <v>3</v>
      </c>
      <c r="J21" s="135">
        <v>3</v>
      </c>
      <c r="K21" s="135">
        <v>3</v>
      </c>
      <c r="L21" s="135">
        <v>1</v>
      </c>
      <c r="M21" s="135">
        <v>1</v>
      </c>
    </row>
    <row r="22" spans="1:16" x14ac:dyDescent="0.2">
      <c r="A22" s="4" t="s">
        <v>260</v>
      </c>
      <c r="B22" s="135">
        <v>1</v>
      </c>
      <c r="C22" s="135">
        <v>2</v>
      </c>
      <c r="D22" s="135">
        <v>1</v>
      </c>
      <c r="E22" s="135">
        <v>1</v>
      </c>
      <c r="F22" s="135"/>
      <c r="G22" s="135">
        <v>2</v>
      </c>
      <c r="H22" s="135">
        <v>2</v>
      </c>
      <c r="I22" s="135">
        <v>5</v>
      </c>
      <c r="J22" s="135">
        <v>5</v>
      </c>
      <c r="K22" s="135">
        <v>5</v>
      </c>
      <c r="L22" s="135">
        <v>1</v>
      </c>
      <c r="M22" s="135">
        <v>1</v>
      </c>
    </row>
    <row r="23" spans="1:16" x14ac:dyDescent="0.2">
      <c r="A23" s="4" t="s">
        <v>261</v>
      </c>
      <c r="B23" s="135">
        <v>1</v>
      </c>
      <c r="C23" s="135">
        <v>1</v>
      </c>
      <c r="D23" s="135">
        <v>1</v>
      </c>
      <c r="E23" s="135">
        <v>1</v>
      </c>
      <c r="F23" s="135"/>
      <c r="G23" s="135">
        <v>1</v>
      </c>
      <c r="H23" s="135">
        <v>1</v>
      </c>
      <c r="I23" s="135">
        <v>2</v>
      </c>
      <c r="J23" s="135">
        <v>3</v>
      </c>
      <c r="K23" s="135">
        <v>3</v>
      </c>
      <c r="L23" s="135">
        <v>1</v>
      </c>
      <c r="M23" s="135">
        <v>1</v>
      </c>
    </row>
    <row r="24" spans="1:16" x14ac:dyDescent="0.2">
      <c r="A24" s="4" t="s">
        <v>262</v>
      </c>
      <c r="B24" s="135">
        <v>2</v>
      </c>
      <c r="C24" s="135">
        <v>2</v>
      </c>
      <c r="D24" s="135">
        <v>3</v>
      </c>
      <c r="E24" s="135">
        <v>3</v>
      </c>
      <c r="F24" s="135"/>
      <c r="G24" s="135">
        <v>1</v>
      </c>
      <c r="H24" s="135">
        <v>1</v>
      </c>
      <c r="I24" s="135">
        <v>1</v>
      </c>
      <c r="J24" s="135">
        <v>2</v>
      </c>
      <c r="K24" s="135">
        <v>2</v>
      </c>
      <c r="L24" s="135">
        <v>2</v>
      </c>
      <c r="M24" s="135">
        <v>2</v>
      </c>
    </row>
    <row r="25" spans="1:16" x14ac:dyDescent="0.2">
      <c r="A25" s="4" t="s">
        <v>263</v>
      </c>
      <c r="B25" s="135">
        <v>0</v>
      </c>
      <c r="C25" s="135">
        <v>0</v>
      </c>
      <c r="D25" s="135">
        <v>2</v>
      </c>
      <c r="E25" s="135">
        <v>8</v>
      </c>
      <c r="F25" s="135"/>
      <c r="G25" s="135">
        <v>0</v>
      </c>
      <c r="H25" s="135">
        <v>0</v>
      </c>
      <c r="I25" s="135">
        <v>0</v>
      </c>
      <c r="J25" s="135">
        <v>0</v>
      </c>
      <c r="K25" s="135">
        <v>0</v>
      </c>
      <c r="L25" s="135">
        <v>1</v>
      </c>
      <c r="M25" s="135">
        <v>2</v>
      </c>
    </row>
    <row r="26" spans="1:16" x14ac:dyDescent="0.2">
      <c r="A26" s="4" t="s">
        <v>264</v>
      </c>
      <c r="B26" s="135">
        <v>2</v>
      </c>
      <c r="C26" s="135">
        <v>0</v>
      </c>
      <c r="D26" s="135">
        <v>2</v>
      </c>
      <c r="E26" s="135">
        <v>3</v>
      </c>
      <c r="F26" s="135"/>
      <c r="G26" s="135">
        <v>0</v>
      </c>
      <c r="H26" s="135">
        <v>0</v>
      </c>
      <c r="I26" s="135">
        <v>0</v>
      </c>
      <c r="J26" s="135">
        <v>0</v>
      </c>
      <c r="K26" s="135">
        <v>0</v>
      </c>
      <c r="L26" s="135">
        <v>2</v>
      </c>
      <c r="M26" s="135">
        <v>2</v>
      </c>
    </row>
    <row r="27" spans="1:16" x14ac:dyDescent="0.2">
      <c r="A27" s="4" t="s">
        <v>265</v>
      </c>
      <c r="B27" s="135">
        <f>SUM(B20:B26)</f>
        <v>8</v>
      </c>
      <c r="C27" s="135">
        <f t="shared" ref="C27:M27" si="0">SUM(C20:C26)</f>
        <v>9</v>
      </c>
      <c r="D27" s="135">
        <f t="shared" si="0"/>
        <v>11</v>
      </c>
      <c r="E27" s="135">
        <f t="shared" si="0"/>
        <v>18</v>
      </c>
      <c r="F27" s="135"/>
      <c r="G27" s="135">
        <f t="shared" si="0"/>
        <v>8</v>
      </c>
      <c r="H27" s="135">
        <f t="shared" si="0"/>
        <v>8</v>
      </c>
      <c r="I27" s="135">
        <f t="shared" si="0"/>
        <v>14</v>
      </c>
      <c r="J27" s="135">
        <f t="shared" si="0"/>
        <v>16</v>
      </c>
      <c r="K27" s="135">
        <f t="shared" si="0"/>
        <v>16</v>
      </c>
      <c r="L27" s="135">
        <f t="shared" si="0"/>
        <v>9</v>
      </c>
      <c r="M27" s="135">
        <f t="shared" si="0"/>
        <v>10</v>
      </c>
    </row>
    <row r="29" spans="1:16" x14ac:dyDescent="0.2">
      <c r="A29" s="24" t="s">
        <v>266</v>
      </c>
    </row>
    <row r="30" spans="1:16" ht="278.25" thickBot="1" x14ac:dyDescent="0.25">
      <c r="A30" s="122"/>
      <c r="B30" s="132" t="s">
        <v>245</v>
      </c>
      <c r="C30" s="132" t="s">
        <v>246</v>
      </c>
      <c r="D30" s="132" t="s">
        <v>247</v>
      </c>
      <c r="E30" s="132" t="s">
        <v>248</v>
      </c>
      <c r="F30" s="133" t="s">
        <v>249</v>
      </c>
      <c r="G30" s="132" t="s">
        <v>250</v>
      </c>
      <c r="H30" s="132" t="s">
        <v>251</v>
      </c>
      <c r="I30" s="132" t="s">
        <v>252</v>
      </c>
      <c r="J30" s="132" t="s">
        <v>253</v>
      </c>
      <c r="K30" s="132" t="s">
        <v>254</v>
      </c>
      <c r="L30" s="132" t="s">
        <v>255</v>
      </c>
      <c r="M30" s="132" t="s">
        <v>256</v>
      </c>
    </row>
    <row r="31" spans="1:16" ht="13.5" thickTop="1" x14ac:dyDescent="0.2">
      <c r="A31" s="136" t="s">
        <v>267</v>
      </c>
      <c r="B31" s="136">
        <v>2</v>
      </c>
      <c r="C31" s="136">
        <v>5</v>
      </c>
      <c r="D31" s="136">
        <v>2</v>
      </c>
      <c r="E31" s="136">
        <v>2</v>
      </c>
      <c r="F31" s="136"/>
      <c r="G31" s="136">
        <v>5</v>
      </c>
      <c r="H31" s="136">
        <v>5</v>
      </c>
      <c r="I31" s="136">
        <v>15</v>
      </c>
      <c r="J31" s="136">
        <v>15</v>
      </c>
      <c r="K31" s="136">
        <v>15</v>
      </c>
      <c r="L31" s="136">
        <v>2</v>
      </c>
      <c r="M31" s="136">
        <v>2</v>
      </c>
    </row>
    <row r="32" spans="1:16" x14ac:dyDescent="0.2">
      <c r="A32" s="4" t="s">
        <v>268</v>
      </c>
      <c r="B32" s="4">
        <v>2</v>
      </c>
      <c r="C32" s="4">
        <v>5</v>
      </c>
      <c r="D32" s="4">
        <v>2</v>
      </c>
      <c r="E32" s="4">
        <v>2</v>
      </c>
      <c r="F32" s="4"/>
      <c r="G32" s="4">
        <v>5</v>
      </c>
      <c r="H32" s="4">
        <v>5</v>
      </c>
      <c r="I32" s="4">
        <v>15</v>
      </c>
      <c r="J32" s="4">
        <v>15</v>
      </c>
      <c r="K32" s="4">
        <v>15</v>
      </c>
      <c r="L32" s="4">
        <v>2</v>
      </c>
      <c r="M32" s="4">
        <v>2</v>
      </c>
    </row>
    <row r="33" spans="1:13" x14ac:dyDescent="0.2">
      <c r="A33" s="4" t="s">
        <v>269</v>
      </c>
      <c r="B33" s="4">
        <v>2</v>
      </c>
      <c r="C33" s="4">
        <v>5</v>
      </c>
      <c r="D33" s="4">
        <v>2</v>
      </c>
      <c r="E33" s="4">
        <v>2</v>
      </c>
      <c r="F33" s="4"/>
      <c r="G33" s="4">
        <v>5</v>
      </c>
      <c r="H33" s="4">
        <v>5</v>
      </c>
      <c r="I33" s="4">
        <v>15</v>
      </c>
      <c r="J33" s="4">
        <v>15</v>
      </c>
      <c r="K33" s="4">
        <v>15</v>
      </c>
      <c r="L33" s="4">
        <v>2</v>
      </c>
      <c r="M33" s="4">
        <v>2</v>
      </c>
    </row>
    <row r="34" spans="1:13" x14ac:dyDescent="0.2">
      <c r="A34" s="4" t="s">
        <v>270</v>
      </c>
      <c r="B34" s="4">
        <v>2</v>
      </c>
      <c r="C34" s="4">
        <v>5</v>
      </c>
      <c r="D34" s="4">
        <v>2</v>
      </c>
      <c r="E34" s="4">
        <v>2</v>
      </c>
      <c r="F34" s="4"/>
      <c r="G34" s="4">
        <v>5</v>
      </c>
      <c r="H34" s="4">
        <v>5</v>
      </c>
      <c r="I34" s="4">
        <v>15</v>
      </c>
      <c r="J34" s="4">
        <v>15</v>
      </c>
      <c r="K34" s="4">
        <v>15</v>
      </c>
      <c r="L34" s="4">
        <v>2</v>
      </c>
      <c r="M34" s="4">
        <v>2</v>
      </c>
    </row>
    <row r="35" spans="1:13" x14ac:dyDescent="0.2">
      <c r="A35" s="4" t="s">
        <v>271</v>
      </c>
      <c r="B35" s="4">
        <v>2</v>
      </c>
      <c r="C35" s="4">
        <v>5</v>
      </c>
      <c r="D35" s="4">
        <v>2</v>
      </c>
      <c r="E35" s="4">
        <v>2</v>
      </c>
      <c r="F35" s="4"/>
      <c r="G35" s="4">
        <v>5</v>
      </c>
      <c r="H35" s="4">
        <v>5</v>
      </c>
      <c r="I35" s="4">
        <v>15</v>
      </c>
      <c r="J35" s="4">
        <v>15</v>
      </c>
      <c r="K35" s="4">
        <v>15</v>
      </c>
      <c r="L35" s="4">
        <v>2</v>
      </c>
      <c r="M35" s="4">
        <v>2</v>
      </c>
    </row>
    <row r="36" spans="1:13" x14ac:dyDescent="0.2">
      <c r="A36" s="4" t="s">
        <v>272</v>
      </c>
      <c r="B36" s="4">
        <v>2</v>
      </c>
      <c r="C36" s="4">
        <v>5</v>
      </c>
      <c r="D36" s="4">
        <v>2</v>
      </c>
      <c r="E36" s="4">
        <v>2</v>
      </c>
      <c r="F36" s="4"/>
      <c r="G36" s="4">
        <v>5</v>
      </c>
      <c r="H36" s="4">
        <v>5</v>
      </c>
      <c r="I36" s="4">
        <v>15</v>
      </c>
      <c r="J36" s="4">
        <v>15</v>
      </c>
      <c r="K36" s="4">
        <v>15</v>
      </c>
      <c r="L36" s="4">
        <v>2</v>
      </c>
      <c r="M36" s="4">
        <v>2</v>
      </c>
    </row>
    <row r="37" spans="1:13" x14ac:dyDescent="0.2">
      <c r="A37" s="4" t="s">
        <v>273</v>
      </c>
      <c r="B37" s="4">
        <v>5</v>
      </c>
      <c r="C37" s="4">
        <v>5</v>
      </c>
      <c r="D37" s="4">
        <v>10</v>
      </c>
      <c r="E37" s="4">
        <v>10</v>
      </c>
      <c r="F37" s="4"/>
      <c r="G37" s="4">
        <v>5</v>
      </c>
      <c r="H37" s="4">
        <v>5</v>
      </c>
      <c r="I37" s="4">
        <v>5</v>
      </c>
      <c r="J37" s="4">
        <v>5</v>
      </c>
      <c r="K37" s="4">
        <v>5</v>
      </c>
      <c r="L37" s="4">
        <v>10</v>
      </c>
      <c r="M37" s="4">
        <v>10</v>
      </c>
    </row>
    <row r="38" spans="1:13" x14ac:dyDescent="0.2">
      <c r="A38" s="4" t="s">
        <v>274</v>
      </c>
      <c r="B38" s="4">
        <v>10</v>
      </c>
      <c r="C38" s="4">
        <v>15</v>
      </c>
      <c r="D38" s="4">
        <v>10</v>
      </c>
      <c r="E38" s="4">
        <v>10</v>
      </c>
      <c r="F38" s="4"/>
      <c r="G38" s="4">
        <v>20</v>
      </c>
      <c r="H38" s="4">
        <v>20</v>
      </c>
      <c r="I38" s="4">
        <v>25</v>
      </c>
      <c r="J38" s="4">
        <v>25</v>
      </c>
      <c r="K38" s="4">
        <v>25</v>
      </c>
      <c r="L38" s="4">
        <v>10</v>
      </c>
      <c r="M38" s="4">
        <v>10</v>
      </c>
    </row>
    <row r="39" spans="1:13" x14ac:dyDescent="0.2">
      <c r="A39" s="4" t="s">
        <v>275</v>
      </c>
      <c r="B39" s="4">
        <v>10</v>
      </c>
      <c r="C39" s="4">
        <v>15</v>
      </c>
      <c r="D39" s="4">
        <v>10</v>
      </c>
      <c r="E39" s="4">
        <v>10</v>
      </c>
      <c r="F39" s="4"/>
      <c r="G39" s="4">
        <v>20</v>
      </c>
      <c r="H39" s="4">
        <v>20</v>
      </c>
      <c r="I39" s="4">
        <v>25</v>
      </c>
      <c r="J39" s="4">
        <v>25</v>
      </c>
      <c r="K39" s="4">
        <v>25</v>
      </c>
      <c r="L39" s="4">
        <v>10</v>
      </c>
      <c r="M39" s="4">
        <v>10</v>
      </c>
    </row>
    <row r="40" spans="1:13" x14ac:dyDescent="0.2">
      <c r="A40" s="4" t="s">
        <v>276</v>
      </c>
      <c r="B40" s="4">
        <v>15</v>
      </c>
      <c r="C40" s="4">
        <v>10</v>
      </c>
      <c r="D40" s="4">
        <v>30</v>
      </c>
      <c r="E40" s="4">
        <v>30</v>
      </c>
      <c r="F40" s="4"/>
      <c r="G40" s="4">
        <v>5</v>
      </c>
      <c r="H40" s="4">
        <v>5</v>
      </c>
      <c r="I40" s="4">
        <v>5</v>
      </c>
      <c r="J40" s="4">
        <v>15</v>
      </c>
      <c r="K40" s="4">
        <v>10</v>
      </c>
      <c r="L40" s="4">
        <v>15</v>
      </c>
      <c r="M40" s="4">
        <v>30</v>
      </c>
    </row>
    <row r="41" spans="1:13" x14ac:dyDescent="0.2">
      <c r="A41" s="4" t="s">
        <v>277</v>
      </c>
      <c r="B41" s="4">
        <v>15</v>
      </c>
      <c r="C41" s="4">
        <v>10</v>
      </c>
      <c r="D41" s="4">
        <v>30</v>
      </c>
      <c r="E41" s="4">
        <v>30</v>
      </c>
      <c r="F41" s="4"/>
      <c r="G41" s="4">
        <v>5</v>
      </c>
      <c r="H41" s="4">
        <v>5</v>
      </c>
      <c r="I41" s="4">
        <v>5</v>
      </c>
      <c r="J41" s="4">
        <v>15</v>
      </c>
      <c r="K41" s="4">
        <v>10</v>
      </c>
      <c r="L41" s="4">
        <v>15</v>
      </c>
      <c r="M41" s="4">
        <v>30</v>
      </c>
    </row>
    <row r="42" spans="1:13" x14ac:dyDescent="0.2">
      <c r="A42" s="4" t="s">
        <v>265</v>
      </c>
      <c r="B42" s="4">
        <f>SUM(B31:B41)</f>
        <v>67</v>
      </c>
      <c r="C42" s="4">
        <f t="shared" ref="C42:M42" si="1">SUM(C31:C41)</f>
        <v>85</v>
      </c>
      <c r="D42" s="4">
        <f t="shared" si="1"/>
        <v>102</v>
      </c>
      <c r="E42" s="4">
        <f t="shared" si="1"/>
        <v>102</v>
      </c>
      <c r="F42" s="4"/>
      <c r="G42" s="4">
        <f t="shared" si="1"/>
        <v>85</v>
      </c>
      <c r="H42" s="4">
        <f t="shared" si="1"/>
        <v>85</v>
      </c>
      <c r="I42" s="4">
        <f t="shared" si="1"/>
        <v>155</v>
      </c>
      <c r="J42" s="4">
        <f t="shared" si="1"/>
        <v>175</v>
      </c>
      <c r="K42" s="4">
        <f t="shared" si="1"/>
        <v>165</v>
      </c>
      <c r="L42" s="4">
        <f t="shared" si="1"/>
        <v>72</v>
      </c>
      <c r="M42" s="4">
        <f t="shared" si="1"/>
        <v>102</v>
      </c>
    </row>
    <row r="44" spans="1:13" hidden="1" x14ac:dyDescent="0.2">
      <c r="A44" s="1" t="s">
        <v>96</v>
      </c>
      <c r="B44" s="1" t="s">
        <v>51</v>
      </c>
    </row>
    <row r="45" spans="1:13" hidden="1" x14ac:dyDescent="0.2">
      <c r="B45" s="1">
        <v>0</v>
      </c>
    </row>
    <row r="46" spans="1:13" hidden="1" x14ac:dyDescent="0.2">
      <c r="B46" s="1" t="e">
        <f>'3_mobility'!$O196</f>
        <v>#N/A</v>
      </c>
    </row>
    <row r="47" spans="1:13" hidden="1" x14ac:dyDescent="0.2">
      <c r="B47" s="1" t="e">
        <f>'3_mobility'!$O198</f>
        <v>#N/A</v>
      </c>
    </row>
    <row r="48" spans="1:13" hidden="1" x14ac:dyDescent="0.2">
      <c r="B48" s="1" t="e">
        <f>'3_mobility'!$O200</f>
        <v>#N/A</v>
      </c>
    </row>
    <row r="49" spans="1:9" hidden="1" x14ac:dyDescent="0.2">
      <c r="B49" s="1" t="e">
        <f>'3_mobility'!$O202</f>
        <v>#N/A</v>
      </c>
    </row>
    <row r="50" spans="1:9" hidden="1" x14ac:dyDescent="0.2"/>
    <row r="51" spans="1:9" hidden="1" x14ac:dyDescent="0.2">
      <c r="A51" s="1" t="s">
        <v>100</v>
      </c>
      <c r="B51" s="1" t="s">
        <v>51</v>
      </c>
    </row>
    <row r="52" spans="1:9" hidden="1" x14ac:dyDescent="0.2">
      <c r="B52" s="1">
        <v>0</v>
      </c>
    </row>
    <row r="53" spans="1:9" hidden="1" x14ac:dyDescent="0.2">
      <c r="B53" s="1" t="e">
        <f>'3_mobility'!$O$238</f>
        <v>#N/A</v>
      </c>
    </row>
    <row r="54" spans="1:9" hidden="1" x14ac:dyDescent="0.2">
      <c r="B54" s="1" t="e">
        <f>'3_mobility'!$O$237</f>
        <v>#N/A</v>
      </c>
    </row>
    <row r="55" spans="1:9" hidden="1" x14ac:dyDescent="0.2">
      <c r="B55" s="1" t="e">
        <f>'3_mobility'!$C$232</f>
        <v>#N/A</v>
      </c>
    </row>
    <row r="56" spans="1:9" hidden="1" x14ac:dyDescent="0.2"/>
    <row r="57" spans="1:9" hidden="1" x14ac:dyDescent="0.2">
      <c r="A57" s="1" t="s">
        <v>242</v>
      </c>
      <c r="B57" s="1" t="s">
        <v>51</v>
      </c>
      <c r="C57" s="1" t="s">
        <v>51</v>
      </c>
      <c r="D57" s="1" t="s">
        <v>51</v>
      </c>
      <c r="E57" s="1" t="s">
        <v>51</v>
      </c>
      <c r="F57" s="1" t="s">
        <v>51</v>
      </c>
      <c r="G57" s="1" t="s">
        <v>51</v>
      </c>
      <c r="H57" s="1" t="s">
        <v>51</v>
      </c>
      <c r="I57" s="1" t="s">
        <v>51</v>
      </c>
    </row>
    <row r="58" spans="1:9" hidden="1" x14ac:dyDescent="0.2">
      <c r="B58" s="1">
        <v>0</v>
      </c>
      <c r="C58" s="1">
        <v>0</v>
      </c>
      <c r="D58" s="1">
        <v>0</v>
      </c>
      <c r="E58" s="1">
        <v>0</v>
      </c>
      <c r="F58" s="1">
        <v>0</v>
      </c>
      <c r="G58" s="1">
        <v>0</v>
      </c>
      <c r="H58" s="1">
        <v>0</v>
      </c>
      <c r="I58" s="1">
        <v>0</v>
      </c>
    </row>
    <row r="59" spans="1:9" hidden="1" x14ac:dyDescent="0.2">
      <c r="B59" s="1">
        <f>'7_energy'!E129*'7_energy'!$C$124</f>
        <v>0</v>
      </c>
      <c r="C59" s="1">
        <f>'7_energy'!F129*'7_energy'!$C$124</f>
        <v>0</v>
      </c>
      <c r="D59" s="1">
        <f>'7_energy'!G129*'7_energy'!$C$124</f>
        <v>0</v>
      </c>
      <c r="E59" s="1">
        <f>'7_energy'!H129*'7_energy'!$C$124</f>
        <v>0</v>
      </c>
      <c r="F59" s="1">
        <f>'7_energy'!I129*'7_energy'!$C$124</f>
        <v>0</v>
      </c>
      <c r="G59" s="1">
        <f>'7_energy'!J129*'7_energy'!$C$124</f>
        <v>0</v>
      </c>
      <c r="H59" s="1">
        <f>'7_energy'!K129*'7_energy'!$C$124</f>
        <v>0</v>
      </c>
      <c r="I59" s="1">
        <f>'7_energy'!L129*'7_energy'!$C$124</f>
        <v>0</v>
      </c>
    </row>
  </sheetData>
  <dataValidations count="1">
    <dataValidation type="list" allowBlank="1" showInputMessage="1" showErrorMessage="1" sqref="A2">
      <formula1>$A$5:$A$16</formula1>
    </dataValidation>
  </dataValidations>
  <pageMargins left="0.7" right="0.7" top="0.75" bottom="0.75" header="0.3" footer="0.3"/>
  <pageSetup paperSize="9" scale="76" orientation="portrait" r:id="rId1"/>
  <rowBreaks count="1" manualBreakCount="1">
    <brk id="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zoomScaleNormal="100" workbookViewId="0">
      <selection activeCell="O2" sqref="O2:P2"/>
    </sheetView>
  </sheetViews>
  <sheetFormatPr defaultRowHeight="12.75" x14ac:dyDescent="0.2"/>
  <cols>
    <col min="1" max="2" width="3.28515625" style="157" bestFit="1" customWidth="1"/>
    <col min="3" max="3" width="9.7109375" style="1" customWidth="1"/>
    <col min="4" max="4" width="2.7109375" style="1" customWidth="1"/>
    <col min="5" max="12" width="6.7109375" style="1" customWidth="1"/>
    <col min="13" max="13" width="2.7109375" style="1" customWidth="1"/>
    <col min="14" max="14" width="9.140625" style="1"/>
    <col min="15" max="15" width="3" style="119" bestFit="1" customWidth="1"/>
    <col min="16" max="16" width="111.28515625" style="1" customWidth="1"/>
    <col min="17" max="16384" width="9.140625" style="1"/>
  </cols>
  <sheetData>
    <row r="1" spans="1:16" ht="150" customHeight="1" thickBot="1" x14ac:dyDescent="0.25">
      <c r="A1" s="156" t="s">
        <v>309</v>
      </c>
      <c r="B1" s="156" t="s">
        <v>310</v>
      </c>
      <c r="C1" s="2"/>
      <c r="D1" s="2"/>
      <c r="E1" s="164" t="s">
        <v>282</v>
      </c>
      <c r="F1" s="164" t="s">
        <v>283</v>
      </c>
      <c r="G1" s="164" t="s">
        <v>284</v>
      </c>
      <c r="H1" s="164" t="s">
        <v>285</v>
      </c>
      <c r="I1" s="164" t="s">
        <v>286</v>
      </c>
      <c r="J1" s="164" t="s">
        <v>287</v>
      </c>
      <c r="K1" s="164" t="s">
        <v>288</v>
      </c>
      <c r="L1" s="164" t="s">
        <v>289</v>
      </c>
    </row>
    <row r="2" spans="1:16" ht="27" thickTop="1" thickBot="1" x14ac:dyDescent="0.4">
      <c r="A2" s="157" t="s">
        <v>0</v>
      </c>
      <c r="B2" s="157" t="s">
        <v>0</v>
      </c>
      <c r="C2" s="91" t="s">
        <v>311</v>
      </c>
      <c r="D2" s="10"/>
      <c r="E2" s="94" t="s">
        <v>291</v>
      </c>
      <c r="F2" s="92" t="s">
        <v>292</v>
      </c>
      <c r="G2" s="92" t="s">
        <v>293</v>
      </c>
      <c r="H2" s="92" t="s">
        <v>294</v>
      </c>
      <c r="I2" s="92" t="s">
        <v>295</v>
      </c>
      <c r="J2" s="92" t="s">
        <v>296</v>
      </c>
      <c r="K2" s="92" t="s">
        <v>297</v>
      </c>
      <c r="L2" s="92" t="s">
        <v>290</v>
      </c>
      <c r="N2" s="21" t="s">
        <v>9</v>
      </c>
      <c r="O2" s="222" t="s">
        <v>727</v>
      </c>
      <c r="P2" s="222"/>
    </row>
    <row r="3" spans="1:16" ht="14.25" thickTop="1" thickBot="1" x14ac:dyDescent="0.25">
      <c r="A3" s="157" t="s">
        <v>0</v>
      </c>
      <c r="B3" s="157" t="s">
        <v>0</v>
      </c>
      <c r="C3" s="90">
        <v>120</v>
      </c>
      <c r="E3" s="95">
        <f>E10+E24+E41+E57+E75+E93+E111+E126+E141+E158+E172+E186</f>
        <v>0</v>
      </c>
      <c r="F3" s="95">
        <f t="shared" ref="F3:L3" si="0">F10+F24+F41+F57+F75+F93+F111+F126+F141+F158+F172+F186</f>
        <v>0</v>
      </c>
      <c r="G3" s="95">
        <f t="shared" si="0"/>
        <v>0</v>
      </c>
      <c r="H3" s="95">
        <f t="shared" si="0"/>
        <v>0</v>
      </c>
      <c r="I3" s="95">
        <f t="shared" si="0"/>
        <v>0</v>
      </c>
      <c r="J3" s="95">
        <f t="shared" si="0"/>
        <v>0</v>
      </c>
      <c r="K3" s="95">
        <f t="shared" si="0"/>
        <v>0</v>
      </c>
      <c r="L3" s="95">
        <f t="shared" si="0"/>
        <v>0</v>
      </c>
    </row>
    <row r="4" spans="1:16" ht="14.25" thickTop="1" thickBot="1" x14ac:dyDescent="0.25">
      <c r="A4" s="157" t="s">
        <v>0</v>
      </c>
      <c r="B4" s="157" t="s">
        <v>0</v>
      </c>
      <c r="E4" s="90">
        <f>$C$3</f>
        <v>120</v>
      </c>
      <c r="F4" s="93">
        <f t="shared" ref="F4:L4" si="1">$C$3</f>
        <v>120</v>
      </c>
      <c r="G4" s="93">
        <f t="shared" si="1"/>
        <v>120</v>
      </c>
      <c r="H4" s="93">
        <f t="shared" si="1"/>
        <v>120</v>
      </c>
      <c r="I4" s="93">
        <f t="shared" si="1"/>
        <v>120</v>
      </c>
      <c r="J4" s="93">
        <f t="shared" si="1"/>
        <v>120</v>
      </c>
      <c r="K4" s="93">
        <f t="shared" si="1"/>
        <v>120</v>
      </c>
      <c r="L4" s="93">
        <f t="shared" si="1"/>
        <v>120</v>
      </c>
    </row>
    <row r="5" spans="1:16" ht="13.5" thickTop="1" x14ac:dyDescent="0.2">
      <c r="A5" s="157" t="s">
        <v>0</v>
      </c>
      <c r="B5" s="157" t="s">
        <v>0</v>
      </c>
    </row>
    <row r="6" spans="1:16" ht="15.75" x14ac:dyDescent="0.25">
      <c r="A6" s="157" t="s">
        <v>0</v>
      </c>
      <c r="B6" s="157" t="s">
        <v>0</v>
      </c>
      <c r="C6" s="6"/>
      <c r="E6" s="6"/>
      <c r="F6" s="6"/>
      <c r="G6" s="6"/>
      <c r="H6" s="6"/>
      <c r="I6" s="6"/>
      <c r="J6" s="6"/>
      <c r="K6" s="6"/>
      <c r="L6" s="6"/>
      <c r="N6" s="7" t="s">
        <v>202</v>
      </c>
      <c r="O6" s="208" t="s">
        <v>728</v>
      </c>
      <c r="P6" s="208"/>
    </row>
    <row r="7" spans="1:16" x14ac:dyDescent="0.2">
      <c r="A7" s="157" t="s">
        <v>0</v>
      </c>
      <c r="B7" s="157" t="s">
        <v>0</v>
      </c>
    </row>
    <row r="8" spans="1:16" ht="15.75" x14ac:dyDescent="0.25">
      <c r="A8" s="157" t="s">
        <v>0</v>
      </c>
      <c r="B8" s="157" t="s">
        <v>0</v>
      </c>
      <c r="C8" s="8"/>
      <c r="E8" s="8"/>
      <c r="F8" s="8"/>
      <c r="G8" s="8"/>
      <c r="H8" s="8"/>
      <c r="I8" s="8"/>
      <c r="J8" s="8"/>
      <c r="K8" s="8"/>
      <c r="L8" s="8"/>
      <c r="N8" s="9" t="s">
        <v>203</v>
      </c>
      <c r="O8" s="206" t="s">
        <v>729</v>
      </c>
      <c r="P8" s="206"/>
    </row>
    <row r="9" spans="1:16" ht="13.5" thickBot="1" x14ac:dyDescent="0.25">
      <c r="A9" s="157" t="s">
        <v>0</v>
      </c>
      <c r="B9" s="157" t="s">
        <v>0</v>
      </c>
    </row>
    <row r="10" spans="1:16" ht="16.5" thickBot="1" x14ac:dyDescent="0.3">
      <c r="A10" s="157" t="s">
        <v>0</v>
      </c>
      <c r="B10" s="157" t="s">
        <v>0</v>
      </c>
      <c r="C10" s="11">
        <v>8</v>
      </c>
      <c r="D10" s="2"/>
      <c r="E10" s="30"/>
      <c r="F10" s="115"/>
      <c r="G10" s="115"/>
      <c r="H10" s="115"/>
      <c r="I10" s="115"/>
      <c r="J10" s="115"/>
      <c r="K10" s="115"/>
      <c r="L10" s="115"/>
      <c r="N10" s="5" t="s">
        <v>204</v>
      </c>
      <c r="O10" s="204" t="s">
        <v>730</v>
      </c>
      <c r="P10" s="204"/>
    </row>
    <row r="11" spans="1:16" x14ac:dyDescent="0.2">
      <c r="A11" s="157" t="s">
        <v>0</v>
      </c>
      <c r="B11" s="157" t="s">
        <v>0</v>
      </c>
    </row>
    <row r="12" spans="1:16" x14ac:dyDescent="0.2">
      <c r="B12" s="157" t="s">
        <v>0</v>
      </c>
      <c r="O12" s="205" t="s">
        <v>317</v>
      </c>
      <c r="P12" s="205"/>
    </row>
    <row r="13" spans="1:16" x14ac:dyDescent="0.2">
      <c r="B13" s="157" t="s">
        <v>0</v>
      </c>
    </row>
    <row r="14" spans="1:16" x14ac:dyDescent="0.2">
      <c r="B14" s="157" t="s">
        <v>0</v>
      </c>
      <c r="O14" s="113">
        <v>8</v>
      </c>
      <c r="P14" s="4" t="s">
        <v>731</v>
      </c>
    </row>
    <row r="15" spans="1:16" x14ac:dyDescent="0.2">
      <c r="B15" s="157" t="s">
        <v>0</v>
      </c>
    </row>
    <row r="16" spans="1:16" x14ac:dyDescent="0.2">
      <c r="O16" s="205" t="s">
        <v>318</v>
      </c>
      <c r="P16" s="205"/>
    </row>
    <row r="18" spans="1:16" x14ac:dyDescent="0.2">
      <c r="O18" s="113"/>
    </row>
    <row r="19" spans="1:16" x14ac:dyDescent="0.2">
      <c r="O19" s="113"/>
    </row>
    <row r="21" spans="1:16" x14ac:dyDescent="0.2">
      <c r="O21" s="205" t="s">
        <v>319</v>
      </c>
      <c r="P21" s="205"/>
    </row>
    <row r="23" spans="1:16" ht="13.5" thickBot="1" x14ac:dyDescent="0.25"/>
    <row r="24" spans="1:16" ht="16.5" thickBot="1" x14ac:dyDescent="0.3">
      <c r="A24" s="157" t="s">
        <v>0</v>
      </c>
      <c r="B24" s="157" t="s">
        <v>0</v>
      </c>
      <c r="C24" s="11">
        <v>20</v>
      </c>
      <c r="D24" s="29"/>
      <c r="E24" s="30"/>
      <c r="F24" s="115"/>
      <c r="G24" s="115"/>
      <c r="H24" s="115"/>
      <c r="I24" s="115"/>
      <c r="J24" s="115"/>
      <c r="K24" s="115"/>
      <c r="L24" s="115"/>
      <c r="N24" s="5" t="s">
        <v>205</v>
      </c>
      <c r="O24" s="204" t="s">
        <v>732</v>
      </c>
      <c r="P24" s="204"/>
    </row>
    <row r="25" spans="1:16" x14ac:dyDescent="0.2">
      <c r="A25" s="157" t="s">
        <v>0</v>
      </c>
      <c r="B25" s="157" t="s">
        <v>0</v>
      </c>
    </row>
    <row r="26" spans="1:16" x14ac:dyDescent="0.2">
      <c r="B26" s="157" t="s">
        <v>0</v>
      </c>
      <c r="O26" s="205" t="s">
        <v>317</v>
      </c>
      <c r="P26" s="205"/>
    </row>
    <row r="27" spans="1:16" x14ac:dyDescent="0.2">
      <c r="B27" s="157" t="s">
        <v>0</v>
      </c>
    </row>
    <row r="28" spans="1:16" x14ac:dyDescent="0.2">
      <c r="B28" s="157" t="s">
        <v>0</v>
      </c>
      <c r="O28" s="110">
        <v>10</v>
      </c>
      <c r="P28" s="109" t="s">
        <v>733</v>
      </c>
    </row>
    <row r="29" spans="1:16" ht="38.25" x14ac:dyDescent="0.2">
      <c r="B29" s="157" t="s">
        <v>0</v>
      </c>
      <c r="O29" s="110">
        <v>10</v>
      </c>
      <c r="P29" s="111" t="s">
        <v>734</v>
      </c>
    </row>
    <row r="30" spans="1:16" x14ac:dyDescent="0.2">
      <c r="B30" s="157" t="s">
        <v>0</v>
      </c>
    </row>
    <row r="31" spans="1:16" x14ac:dyDescent="0.2">
      <c r="O31" s="205" t="s">
        <v>318</v>
      </c>
      <c r="P31" s="205"/>
    </row>
    <row r="33" spans="1:16" x14ac:dyDescent="0.2">
      <c r="O33" s="113"/>
    </row>
    <row r="34" spans="1:16" x14ac:dyDescent="0.2">
      <c r="O34" s="113"/>
    </row>
    <row r="36" spans="1:16" x14ac:dyDescent="0.2">
      <c r="O36" s="205" t="s">
        <v>319</v>
      </c>
      <c r="P36" s="205"/>
    </row>
    <row r="39" spans="1:16" ht="15.75" x14ac:dyDescent="0.25">
      <c r="A39" s="157" t="s">
        <v>0</v>
      </c>
      <c r="B39" s="157" t="s">
        <v>0</v>
      </c>
      <c r="C39" s="8"/>
      <c r="E39" s="8"/>
      <c r="F39" s="8"/>
      <c r="G39" s="8"/>
      <c r="H39" s="8"/>
      <c r="I39" s="8"/>
      <c r="J39" s="8"/>
      <c r="K39" s="8"/>
      <c r="L39" s="8"/>
      <c r="N39" s="9" t="s">
        <v>206</v>
      </c>
      <c r="O39" s="206" t="s">
        <v>735</v>
      </c>
      <c r="P39" s="206"/>
    </row>
    <row r="40" spans="1:16" ht="13.5" thickBot="1" x14ac:dyDescent="0.25">
      <c r="A40" s="157" t="s">
        <v>0</v>
      </c>
      <c r="B40" s="157" t="s">
        <v>0</v>
      </c>
    </row>
    <row r="41" spans="1:16" ht="16.5" thickBot="1" x14ac:dyDescent="0.3">
      <c r="A41" s="157" t="s">
        <v>0</v>
      </c>
      <c r="B41" s="157" t="s">
        <v>0</v>
      </c>
      <c r="C41" s="11">
        <v>8</v>
      </c>
      <c r="D41" s="29"/>
      <c r="E41" s="30"/>
      <c r="F41" s="115"/>
      <c r="G41" s="115"/>
      <c r="H41" s="115"/>
      <c r="I41" s="115"/>
      <c r="J41" s="115"/>
      <c r="K41" s="115"/>
      <c r="L41" s="115"/>
      <c r="N41" s="5" t="s">
        <v>207</v>
      </c>
      <c r="O41" s="204" t="s">
        <v>736</v>
      </c>
      <c r="P41" s="204"/>
    </row>
    <row r="42" spans="1:16" x14ac:dyDescent="0.2">
      <c r="A42" s="157" t="s">
        <v>0</v>
      </c>
      <c r="B42" s="157" t="s">
        <v>0</v>
      </c>
    </row>
    <row r="43" spans="1:16" x14ac:dyDescent="0.2">
      <c r="B43" s="157" t="s">
        <v>0</v>
      </c>
      <c r="O43" s="205" t="s">
        <v>317</v>
      </c>
      <c r="P43" s="205"/>
    </row>
    <row r="44" spans="1:16" x14ac:dyDescent="0.2">
      <c r="B44" s="157" t="s">
        <v>0</v>
      </c>
    </row>
    <row r="45" spans="1:16" x14ac:dyDescent="0.2">
      <c r="B45" s="157" t="s">
        <v>0</v>
      </c>
      <c r="O45" s="113">
        <v>8</v>
      </c>
      <c r="P45" s="4" t="s">
        <v>737</v>
      </c>
    </row>
    <row r="46" spans="1:16" x14ac:dyDescent="0.2">
      <c r="B46" s="157" t="s">
        <v>0</v>
      </c>
    </row>
    <row r="47" spans="1:16" x14ac:dyDescent="0.2">
      <c r="O47" s="205" t="s">
        <v>318</v>
      </c>
      <c r="P47" s="205"/>
    </row>
    <row r="49" spans="1:16" x14ac:dyDescent="0.2">
      <c r="O49" s="113"/>
    </row>
    <row r="50" spans="1:16" x14ac:dyDescent="0.2">
      <c r="O50" s="113"/>
    </row>
    <row r="52" spans="1:16" x14ac:dyDescent="0.2">
      <c r="O52" s="205" t="s">
        <v>319</v>
      </c>
      <c r="P52" s="205"/>
    </row>
    <row r="55" spans="1:16" ht="15.75" x14ac:dyDescent="0.25">
      <c r="A55" s="157" t="s">
        <v>0</v>
      </c>
      <c r="B55" s="157" t="s">
        <v>0</v>
      </c>
      <c r="C55" s="8"/>
      <c r="E55" s="8"/>
      <c r="F55" s="8"/>
      <c r="G55" s="8"/>
      <c r="H55" s="8"/>
      <c r="I55" s="8"/>
      <c r="J55" s="8"/>
      <c r="K55" s="8"/>
      <c r="L55" s="8"/>
      <c r="N55" s="9" t="s">
        <v>208</v>
      </c>
      <c r="O55" s="206" t="s">
        <v>738</v>
      </c>
      <c r="P55" s="206"/>
    </row>
    <row r="56" spans="1:16" ht="13.5" thickBot="1" x14ac:dyDescent="0.25">
      <c r="A56" s="157" t="s">
        <v>0</v>
      </c>
      <c r="B56" s="157" t="s">
        <v>0</v>
      </c>
    </row>
    <row r="57" spans="1:16" ht="16.5" thickBot="1" x14ac:dyDescent="0.3">
      <c r="A57" s="157" t="s">
        <v>0</v>
      </c>
      <c r="B57" s="157" t="s">
        <v>0</v>
      </c>
      <c r="C57" s="11">
        <v>18</v>
      </c>
      <c r="D57" s="29"/>
      <c r="E57" s="30"/>
      <c r="F57" s="115"/>
      <c r="G57" s="115"/>
      <c r="H57" s="115"/>
      <c r="I57" s="115"/>
      <c r="J57" s="115"/>
      <c r="K57" s="115"/>
      <c r="L57" s="115"/>
      <c r="N57" s="5" t="s">
        <v>209</v>
      </c>
      <c r="O57" s="204" t="s">
        <v>739</v>
      </c>
      <c r="P57" s="204"/>
    </row>
    <row r="58" spans="1:16" x14ac:dyDescent="0.2">
      <c r="A58" s="157" t="s">
        <v>0</v>
      </c>
      <c r="B58" s="157" t="s">
        <v>0</v>
      </c>
    </row>
    <row r="59" spans="1:16" x14ac:dyDescent="0.2">
      <c r="B59" s="157" t="s">
        <v>0</v>
      </c>
      <c r="O59" s="205" t="s">
        <v>317</v>
      </c>
      <c r="P59" s="205"/>
    </row>
    <row r="60" spans="1:16" x14ac:dyDescent="0.2">
      <c r="B60" s="157" t="s">
        <v>0</v>
      </c>
    </row>
    <row r="61" spans="1:16" ht="216.75" x14ac:dyDescent="0.2">
      <c r="B61" s="157" t="s">
        <v>0</v>
      </c>
      <c r="O61" s="110">
        <v>7</v>
      </c>
      <c r="P61" s="111" t="s">
        <v>740</v>
      </c>
    </row>
    <row r="62" spans="1:16" ht="63.75" x14ac:dyDescent="0.2">
      <c r="B62" s="157" t="s">
        <v>0</v>
      </c>
      <c r="O62" s="110">
        <v>7</v>
      </c>
      <c r="P62" s="111" t="s">
        <v>741</v>
      </c>
    </row>
    <row r="63" spans="1:16" ht="102" x14ac:dyDescent="0.2">
      <c r="B63" s="157" t="s">
        <v>0</v>
      </c>
      <c r="O63" s="110">
        <v>4</v>
      </c>
      <c r="P63" s="111" t="s">
        <v>742</v>
      </c>
    </row>
    <row r="64" spans="1:16" x14ac:dyDescent="0.2">
      <c r="B64" s="157" t="s">
        <v>0</v>
      </c>
    </row>
    <row r="65" spans="1:16" x14ac:dyDescent="0.2">
      <c r="O65" s="205" t="s">
        <v>318</v>
      </c>
      <c r="P65" s="205"/>
    </row>
    <row r="67" spans="1:16" x14ac:dyDescent="0.2">
      <c r="O67" s="113"/>
    </row>
    <row r="68" spans="1:16" x14ac:dyDescent="0.2">
      <c r="O68" s="113"/>
    </row>
    <row r="70" spans="1:16" x14ac:dyDescent="0.2">
      <c r="O70" s="205" t="s">
        <v>319</v>
      </c>
      <c r="P70" s="205"/>
    </row>
    <row r="73" spans="1:16" ht="15.75" x14ac:dyDescent="0.25">
      <c r="A73" s="157" t="s">
        <v>0</v>
      </c>
      <c r="B73" s="157" t="s">
        <v>0</v>
      </c>
      <c r="C73" s="8"/>
      <c r="E73" s="8"/>
      <c r="F73" s="8"/>
      <c r="G73" s="8"/>
      <c r="H73" s="8"/>
      <c r="I73" s="8"/>
      <c r="J73" s="8"/>
      <c r="K73" s="8"/>
      <c r="L73" s="8"/>
      <c r="N73" s="9" t="s">
        <v>210</v>
      </c>
      <c r="O73" s="206" t="s">
        <v>743</v>
      </c>
      <c r="P73" s="206"/>
    </row>
    <row r="74" spans="1:16" ht="13.5" thickBot="1" x14ac:dyDescent="0.25">
      <c r="A74" s="157" t="s">
        <v>0</v>
      </c>
      <c r="B74" s="157" t="s">
        <v>0</v>
      </c>
    </row>
    <row r="75" spans="1:16" ht="16.5" thickBot="1" x14ac:dyDescent="0.3">
      <c r="A75" s="157" t="s">
        <v>0</v>
      </c>
      <c r="B75" s="157" t="s">
        <v>0</v>
      </c>
      <c r="C75" s="11">
        <v>10</v>
      </c>
      <c r="D75" s="29"/>
      <c r="E75" s="30"/>
      <c r="F75" s="115"/>
      <c r="G75" s="115"/>
      <c r="H75" s="118"/>
      <c r="I75" s="11"/>
      <c r="J75" s="11"/>
      <c r="K75" s="11"/>
      <c r="L75" s="11"/>
      <c r="N75" s="5" t="s">
        <v>211</v>
      </c>
      <c r="O75" s="204" t="s">
        <v>744</v>
      </c>
      <c r="P75" s="204"/>
    </row>
    <row r="76" spans="1:16" x14ac:dyDescent="0.2">
      <c r="A76" s="157" t="s">
        <v>0</v>
      </c>
      <c r="B76" s="157" t="s">
        <v>0</v>
      </c>
    </row>
    <row r="77" spans="1:16" x14ac:dyDescent="0.2">
      <c r="B77" s="157" t="s">
        <v>0</v>
      </c>
      <c r="O77" s="205" t="s">
        <v>317</v>
      </c>
      <c r="P77" s="205"/>
    </row>
    <row r="78" spans="1:16" x14ac:dyDescent="0.2">
      <c r="B78" s="157" t="s">
        <v>0</v>
      </c>
    </row>
    <row r="79" spans="1:16" ht="25.5" x14ac:dyDescent="0.2">
      <c r="B79" s="157" t="s">
        <v>0</v>
      </c>
      <c r="O79" s="110">
        <v>5</v>
      </c>
      <c r="P79" s="111" t="s">
        <v>745</v>
      </c>
    </row>
    <row r="80" spans="1:16" x14ac:dyDescent="0.2">
      <c r="B80" s="157" t="s">
        <v>0</v>
      </c>
      <c r="O80" s="140" t="s">
        <v>535</v>
      </c>
      <c r="P80" s="143"/>
    </row>
    <row r="81" spans="1:16" ht="25.5" x14ac:dyDescent="0.2">
      <c r="B81" s="157" t="s">
        <v>0</v>
      </c>
      <c r="O81" s="110">
        <v>10</v>
      </c>
      <c r="P81" s="111" t="s">
        <v>746</v>
      </c>
    </row>
    <row r="82" spans="1:16" x14ac:dyDescent="0.2">
      <c r="B82" s="157" t="s">
        <v>0</v>
      </c>
    </row>
    <row r="83" spans="1:16" x14ac:dyDescent="0.2">
      <c r="O83" s="205" t="s">
        <v>318</v>
      </c>
      <c r="P83" s="205"/>
    </row>
    <row r="85" spans="1:16" x14ac:dyDescent="0.2">
      <c r="O85" s="113"/>
    </row>
    <row r="86" spans="1:16" x14ac:dyDescent="0.2">
      <c r="O86" s="113"/>
    </row>
    <row r="88" spans="1:16" x14ac:dyDescent="0.2">
      <c r="O88" s="205" t="s">
        <v>319</v>
      </c>
      <c r="P88" s="205"/>
    </row>
    <row r="91" spans="1:16" ht="15.75" x14ac:dyDescent="0.25">
      <c r="A91" s="157" t="s">
        <v>0</v>
      </c>
      <c r="B91" s="157" t="s">
        <v>0</v>
      </c>
      <c r="C91" s="8"/>
      <c r="E91" s="8"/>
      <c r="F91" s="8"/>
      <c r="G91" s="8"/>
      <c r="H91" s="8"/>
      <c r="I91" s="8"/>
      <c r="J91" s="8"/>
      <c r="K91" s="8"/>
      <c r="L91" s="8"/>
      <c r="N91" s="9" t="s">
        <v>212</v>
      </c>
      <c r="O91" s="206" t="s">
        <v>747</v>
      </c>
      <c r="P91" s="206"/>
    </row>
    <row r="92" spans="1:16" ht="13.5" thickBot="1" x14ac:dyDescent="0.25">
      <c r="A92" s="157" t="s">
        <v>0</v>
      </c>
      <c r="B92" s="157" t="s">
        <v>0</v>
      </c>
    </row>
    <row r="93" spans="1:16" ht="16.5" thickBot="1" x14ac:dyDescent="0.3">
      <c r="A93" s="157" t="s">
        <v>0</v>
      </c>
      <c r="B93" s="157" t="s">
        <v>0</v>
      </c>
      <c r="C93" s="11">
        <v>10</v>
      </c>
      <c r="D93" s="29"/>
      <c r="E93" s="30"/>
      <c r="F93" s="139"/>
      <c r="G93" s="115"/>
      <c r="H93" s="115"/>
      <c r="I93" s="115"/>
      <c r="J93" s="115"/>
      <c r="K93" s="115"/>
      <c r="L93" s="115"/>
      <c r="N93" s="5" t="s">
        <v>213</v>
      </c>
      <c r="O93" s="204" t="s">
        <v>748</v>
      </c>
      <c r="P93" s="204"/>
    </row>
    <row r="94" spans="1:16" x14ac:dyDescent="0.2">
      <c r="A94" s="157" t="s">
        <v>0</v>
      </c>
      <c r="B94" s="157" t="s">
        <v>0</v>
      </c>
    </row>
    <row r="95" spans="1:16" x14ac:dyDescent="0.2">
      <c r="B95" s="157" t="s">
        <v>0</v>
      </c>
      <c r="O95" s="205" t="s">
        <v>317</v>
      </c>
      <c r="P95" s="205"/>
    </row>
    <row r="96" spans="1:16" x14ac:dyDescent="0.2">
      <c r="B96" s="157" t="s">
        <v>0</v>
      </c>
    </row>
    <row r="97" spans="1:16" ht="140.25" x14ac:dyDescent="0.2">
      <c r="B97" s="157" t="s">
        <v>0</v>
      </c>
      <c r="O97" s="110">
        <v>5</v>
      </c>
      <c r="P97" s="111" t="s">
        <v>749</v>
      </c>
    </row>
    <row r="98" spans="1:16" x14ac:dyDescent="0.2">
      <c r="B98" s="157" t="s">
        <v>0</v>
      </c>
      <c r="O98" s="140" t="s">
        <v>535</v>
      </c>
      <c r="P98" s="143"/>
    </row>
    <row r="99" spans="1:16" ht="165.75" x14ac:dyDescent="0.2">
      <c r="B99" s="157" t="s">
        <v>0</v>
      </c>
      <c r="O99" s="110">
        <v>10</v>
      </c>
      <c r="P99" s="111" t="s">
        <v>750</v>
      </c>
    </row>
    <row r="100" spans="1:16" x14ac:dyDescent="0.2">
      <c r="B100" s="157" t="s">
        <v>0</v>
      </c>
    </row>
    <row r="101" spans="1:16" x14ac:dyDescent="0.2">
      <c r="O101" s="205" t="s">
        <v>318</v>
      </c>
      <c r="P101" s="205"/>
    </row>
    <row r="103" spans="1:16" x14ac:dyDescent="0.2">
      <c r="O103" s="113"/>
    </row>
    <row r="104" spans="1:16" x14ac:dyDescent="0.2">
      <c r="O104" s="113"/>
    </row>
    <row r="106" spans="1:16" x14ac:dyDescent="0.2">
      <c r="O106" s="205" t="s">
        <v>319</v>
      </c>
      <c r="P106" s="205"/>
    </row>
    <row r="109" spans="1:16" ht="15.75" x14ac:dyDescent="0.25">
      <c r="A109" s="157" t="s">
        <v>0</v>
      </c>
      <c r="B109" s="157" t="s">
        <v>0</v>
      </c>
      <c r="C109" s="6"/>
      <c r="E109" s="6"/>
      <c r="F109" s="6"/>
      <c r="G109" s="6"/>
      <c r="H109" s="6"/>
      <c r="I109" s="6"/>
      <c r="J109" s="6"/>
      <c r="K109" s="6"/>
      <c r="L109" s="6"/>
      <c r="N109" s="7" t="s">
        <v>214</v>
      </c>
      <c r="O109" s="208" t="s">
        <v>751</v>
      </c>
      <c r="P109" s="208"/>
    </row>
    <row r="110" spans="1:16" ht="13.5" thickBot="1" x14ac:dyDescent="0.25">
      <c r="A110" s="157" t="s">
        <v>0</v>
      </c>
      <c r="B110" s="157" t="s">
        <v>0</v>
      </c>
    </row>
    <row r="111" spans="1:16" ht="16.5" thickBot="1" x14ac:dyDescent="0.3">
      <c r="A111" s="157" t="s">
        <v>0</v>
      </c>
      <c r="B111" s="157" t="s">
        <v>0</v>
      </c>
      <c r="C111" s="11">
        <v>8</v>
      </c>
      <c r="D111" s="29"/>
      <c r="E111" s="30"/>
      <c r="F111" s="115"/>
      <c r="G111" s="154"/>
      <c r="H111" s="115"/>
      <c r="I111" s="115"/>
      <c r="J111" s="115"/>
      <c r="K111" s="118"/>
      <c r="L111" s="11"/>
      <c r="N111" s="5" t="s">
        <v>215</v>
      </c>
      <c r="O111" s="204" t="s">
        <v>752</v>
      </c>
      <c r="P111" s="204"/>
    </row>
    <row r="112" spans="1:16" x14ac:dyDescent="0.2">
      <c r="A112" s="157" t="s">
        <v>0</v>
      </c>
      <c r="B112" s="157" t="s">
        <v>0</v>
      </c>
    </row>
    <row r="113" spans="1:16" x14ac:dyDescent="0.2">
      <c r="B113" s="157" t="s">
        <v>0</v>
      </c>
      <c r="O113" s="205" t="s">
        <v>317</v>
      </c>
      <c r="P113" s="205"/>
    </row>
    <row r="114" spans="1:16" x14ac:dyDescent="0.2">
      <c r="B114" s="157" t="s">
        <v>0</v>
      </c>
    </row>
    <row r="115" spans="1:16" x14ac:dyDescent="0.2">
      <c r="B115" s="157" t="s">
        <v>0</v>
      </c>
      <c r="O115" s="110">
        <v>3</v>
      </c>
      <c r="P115" s="109" t="s">
        <v>753</v>
      </c>
    </row>
    <row r="116" spans="1:16" x14ac:dyDescent="0.2">
      <c r="B116" s="157" t="s">
        <v>0</v>
      </c>
      <c r="O116" s="110">
        <v>5</v>
      </c>
      <c r="P116" s="109" t="s">
        <v>754</v>
      </c>
    </row>
    <row r="117" spans="1:16" x14ac:dyDescent="0.2">
      <c r="B117" s="157" t="s">
        <v>0</v>
      </c>
    </row>
    <row r="118" spans="1:16" x14ac:dyDescent="0.2">
      <c r="O118" s="205" t="s">
        <v>318</v>
      </c>
      <c r="P118" s="205"/>
    </row>
    <row r="120" spans="1:16" x14ac:dyDescent="0.2">
      <c r="O120" s="113"/>
    </row>
    <row r="121" spans="1:16" x14ac:dyDescent="0.2">
      <c r="O121" s="113"/>
    </row>
    <row r="123" spans="1:16" x14ac:dyDescent="0.2">
      <c r="O123" s="205" t="s">
        <v>319</v>
      </c>
      <c r="P123" s="205"/>
    </row>
    <row r="125" spans="1:16" ht="13.5" thickBot="1" x14ac:dyDescent="0.25"/>
    <row r="126" spans="1:16" ht="16.5" thickBot="1" x14ac:dyDescent="0.3">
      <c r="A126" s="157" t="s">
        <v>0</v>
      </c>
      <c r="B126" s="157" t="s">
        <v>0</v>
      </c>
      <c r="C126" s="11">
        <v>6</v>
      </c>
      <c r="D126" s="29"/>
      <c r="E126" s="30"/>
      <c r="F126" s="115"/>
      <c r="G126" s="154"/>
      <c r="H126" s="115"/>
      <c r="I126" s="118"/>
      <c r="J126" s="11"/>
      <c r="K126" s="11"/>
      <c r="L126" s="11"/>
      <c r="N126" s="5" t="s">
        <v>216</v>
      </c>
      <c r="O126" s="204" t="s">
        <v>755</v>
      </c>
      <c r="P126" s="204"/>
    </row>
    <row r="127" spans="1:16" x14ac:dyDescent="0.2">
      <c r="A127" s="157" t="s">
        <v>0</v>
      </c>
      <c r="B127" s="157" t="s">
        <v>0</v>
      </c>
    </row>
    <row r="128" spans="1:16" x14ac:dyDescent="0.2">
      <c r="B128" s="157" t="s">
        <v>0</v>
      </c>
      <c r="O128" s="205" t="s">
        <v>317</v>
      </c>
      <c r="P128" s="205"/>
    </row>
    <row r="129" spans="1:16" x14ac:dyDescent="0.2">
      <c r="B129" s="157" t="s">
        <v>0</v>
      </c>
    </row>
    <row r="130" spans="1:16" x14ac:dyDescent="0.2">
      <c r="B130" s="157" t="s">
        <v>0</v>
      </c>
      <c r="O130" s="110">
        <v>3</v>
      </c>
      <c r="P130" s="109" t="s">
        <v>756</v>
      </c>
    </row>
    <row r="131" spans="1:16" x14ac:dyDescent="0.2">
      <c r="B131" s="157" t="s">
        <v>0</v>
      </c>
      <c r="O131" s="110">
        <v>3</v>
      </c>
      <c r="P131" s="111" t="s">
        <v>757</v>
      </c>
    </row>
    <row r="132" spans="1:16" x14ac:dyDescent="0.2">
      <c r="B132" s="157" t="s">
        <v>0</v>
      </c>
    </row>
    <row r="133" spans="1:16" x14ac:dyDescent="0.2">
      <c r="O133" s="205" t="s">
        <v>318</v>
      </c>
      <c r="P133" s="205"/>
    </row>
    <row r="135" spans="1:16" x14ac:dyDescent="0.2">
      <c r="O135" s="113"/>
    </row>
    <row r="136" spans="1:16" x14ac:dyDescent="0.2">
      <c r="O136" s="113"/>
    </row>
    <row r="138" spans="1:16" x14ac:dyDescent="0.2">
      <c r="O138" s="205" t="s">
        <v>319</v>
      </c>
      <c r="P138" s="205"/>
    </row>
    <row r="140" spans="1:16" ht="13.5" thickBot="1" x14ac:dyDescent="0.25"/>
    <row r="141" spans="1:16" ht="16.5" thickBot="1" x14ac:dyDescent="0.3">
      <c r="A141" s="157" t="s">
        <v>0</v>
      </c>
      <c r="B141" s="157" t="s">
        <v>0</v>
      </c>
      <c r="C141" s="11">
        <v>6</v>
      </c>
      <c r="D141" s="29"/>
      <c r="E141" s="30"/>
      <c r="F141" s="115"/>
      <c r="G141" s="154"/>
      <c r="H141" s="115"/>
      <c r="I141" s="155"/>
      <c r="J141" s="115"/>
      <c r="K141" s="31"/>
      <c r="L141" s="11"/>
      <c r="N141" s="5" t="s">
        <v>217</v>
      </c>
      <c r="O141" s="204" t="s">
        <v>758</v>
      </c>
      <c r="P141" s="204"/>
    </row>
    <row r="142" spans="1:16" x14ac:dyDescent="0.2">
      <c r="A142" s="157" t="s">
        <v>0</v>
      </c>
      <c r="B142" s="157" t="s">
        <v>0</v>
      </c>
    </row>
    <row r="143" spans="1:16" x14ac:dyDescent="0.2">
      <c r="B143" s="157" t="s">
        <v>0</v>
      </c>
      <c r="O143" s="205" t="s">
        <v>317</v>
      </c>
      <c r="P143" s="205"/>
    </row>
    <row r="144" spans="1:16" x14ac:dyDescent="0.2">
      <c r="B144" s="157" t="s">
        <v>0</v>
      </c>
    </row>
    <row r="145" spans="1:16" x14ac:dyDescent="0.2">
      <c r="B145" s="157" t="s">
        <v>0</v>
      </c>
      <c r="O145" s="110">
        <v>2</v>
      </c>
      <c r="P145" s="109" t="s">
        <v>759</v>
      </c>
    </row>
    <row r="146" spans="1:16" x14ac:dyDescent="0.2">
      <c r="B146" s="157" t="s">
        <v>0</v>
      </c>
      <c r="O146" s="110">
        <v>4</v>
      </c>
      <c r="P146" s="111" t="s">
        <v>760</v>
      </c>
    </row>
    <row r="147" spans="1:16" x14ac:dyDescent="0.2">
      <c r="B147" s="157" t="s">
        <v>0</v>
      </c>
    </row>
    <row r="148" spans="1:16" x14ac:dyDescent="0.2">
      <c r="O148" s="205" t="s">
        <v>318</v>
      </c>
      <c r="P148" s="205"/>
    </row>
    <row r="150" spans="1:16" x14ac:dyDescent="0.2">
      <c r="O150" s="113"/>
    </row>
    <row r="151" spans="1:16" x14ac:dyDescent="0.2">
      <c r="O151" s="113"/>
    </row>
    <row r="153" spans="1:16" x14ac:dyDescent="0.2">
      <c r="O153" s="205" t="s">
        <v>319</v>
      </c>
      <c r="P153" s="205"/>
    </row>
    <row r="156" spans="1:16" ht="15.75" x14ac:dyDescent="0.25">
      <c r="A156" s="157" t="s">
        <v>0</v>
      </c>
      <c r="B156" s="157" t="s">
        <v>0</v>
      </c>
      <c r="C156" s="6"/>
      <c r="E156" s="6"/>
      <c r="F156" s="6"/>
      <c r="G156" s="6"/>
      <c r="H156" s="6"/>
      <c r="I156" s="6"/>
      <c r="J156" s="6"/>
      <c r="K156" s="6"/>
      <c r="L156" s="6"/>
      <c r="N156" s="7" t="s">
        <v>218</v>
      </c>
      <c r="O156" s="208" t="s">
        <v>761</v>
      </c>
      <c r="P156" s="208"/>
    </row>
    <row r="157" spans="1:16" ht="13.5" thickBot="1" x14ac:dyDescent="0.25">
      <c r="A157" s="157" t="s">
        <v>0</v>
      </c>
      <c r="B157" s="157" t="s">
        <v>0</v>
      </c>
    </row>
    <row r="158" spans="1:16" ht="16.5" thickBot="1" x14ac:dyDescent="0.3">
      <c r="A158" s="157" t="s">
        <v>0</v>
      </c>
      <c r="B158" s="157" t="s">
        <v>0</v>
      </c>
      <c r="C158" s="11">
        <v>13</v>
      </c>
      <c r="D158" s="29"/>
      <c r="E158" s="30"/>
      <c r="F158" s="115"/>
      <c r="G158" s="154"/>
      <c r="H158" s="115"/>
      <c r="I158" s="115"/>
      <c r="J158" s="115"/>
      <c r="K158" s="118"/>
      <c r="L158" s="11"/>
      <c r="N158" s="5" t="s">
        <v>219</v>
      </c>
      <c r="O158" s="204" t="s">
        <v>762</v>
      </c>
      <c r="P158" s="204"/>
    </row>
    <row r="159" spans="1:16" x14ac:dyDescent="0.2">
      <c r="A159" s="157" t="s">
        <v>0</v>
      </c>
      <c r="B159" s="157" t="s">
        <v>0</v>
      </c>
    </row>
    <row r="160" spans="1:16" x14ac:dyDescent="0.2">
      <c r="B160" s="157" t="s">
        <v>0</v>
      </c>
      <c r="O160" s="205" t="s">
        <v>317</v>
      </c>
      <c r="P160" s="205"/>
    </row>
    <row r="161" spans="1:16" x14ac:dyDescent="0.2">
      <c r="B161" s="157" t="s">
        <v>0</v>
      </c>
    </row>
    <row r="162" spans="1:16" x14ac:dyDescent="0.2">
      <c r="B162" s="157" t="s">
        <v>0</v>
      </c>
      <c r="O162" s="110">
        <v>13</v>
      </c>
      <c r="P162" s="4" t="s">
        <v>763</v>
      </c>
    </row>
    <row r="163" spans="1:16" x14ac:dyDescent="0.2">
      <c r="B163" s="157" t="s">
        <v>0</v>
      </c>
    </row>
    <row r="164" spans="1:16" x14ac:dyDescent="0.2">
      <c r="O164" s="205" t="s">
        <v>318</v>
      </c>
      <c r="P164" s="205"/>
    </row>
    <row r="166" spans="1:16" x14ac:dyDescent="0.2">
      <c r="O166" s="113"/>
    </row>
    <row r="167" spans="1:16" x14ac:dyDescent="0.2">
      <c r="O167" s="113"/>
    </row>
    <row r="169" spans="1:16" x14ac:dyDescent="0.2">
      <c r="O169" s="205" t="s">
        <v>319</v>
      </c>
      <c r="P169" s="205"/>
    </row>
    <row r="171" spans="1:16" ht="13.5" thickBot="1" x14ac:dyDescent="0.25"/>
    <row r="172" spans="1:16" ht="16.5" thickBot="1" x14ac:dyDescent="0.3">
      <c r="A172" s="157" t="s">
        <v>0</v>
      </c>
      <c r="B172" s="157" t="s">
        <v>0</v>
      </c>
      <c r="C172" s="11">
        <v>7</v>
      </c>
      <c r="D172" s="29"/>
      <c r="E172" s="30"/>
      <c r="F172" s="11"/>
      <c r="G172" s="144"/>
      <c r="H172" s="30"/>
      <c r="I172" s="115"/>
      <c r="J172" s="115"/>
      <c r="K172" s="31"/>
      <c r="L172" s="11"/>
      <c r="N172" s="5" t="s">
        <v>220</v>
      </c>
      <c r="O172" s="204" t="s">
        <v>764</v>
      </c>
      <c r="P172" s="204"/>
    </row>
    <row r="173" spans="1:16" x14ac:dyDescent="0.2">
      <c r="A173" s="157" t="s">
        <v>0</v>
      </c>
      <c r="B173" s="157" t="s">
        <v>0</v>
      </c>
    </row>
    <row r="174" spans="1:16" x14ac:dyDescent="0.2">
      <c r="B174" s="157" t="s">
        <v>0</v>
      </c>
      <c r="O174" s="205" t="s">
        <v>317</v>
      </c>
      <c r="P174" s="205"/>
    </row>
    <row r="175" spans="1:16" x14ac:dyDescent="0.2">
      <c r="B175" s="157" t="s">
        <v>0</v>
      </c>
    </row>
    <row r="176" spans="1:16" x14ac:dyDescent="0.2">
      <c r="B176" s="157" t="s">
        <v>0</v>
      </c>
      <c r="O176" s="110">
        <v>7</v>
      </c>
      <c r="P176" s="109" t="s">
        <v>765</v>
      </c>
    </row>
    <row r="177" spans="1:16" x14ac:dyDescent="0.2">
      <c r="B177" s="157" t="s">
        <v>0</v>
      </c>
    </row>
    <row r="178" spans="1:16" x14ac:dyDescent="0.2">
      <c r="O178" s="205" t="s">
        <v>318</v>
      </c>
      <c r="P178" s="205"/>
    </row>
    <row r="180" spans="1:16" x14ac:dyDescent="0.2">
      <c r="O180" s="113"/>
    </row>
    <row r="181" spans="1:16" x14ac:dyDescent="0.2">
      <c r="O181" s="113"/>
    </row>
    <row r="183" spans="1:16" x14ac:dyDescent="0.2">
      <c r="O183" s="205" t="s">
        <v>319</v>
      </c>
      <c r="P183" s="205"/>
    </row>
    <row r="185" spans="1:16" ht="13.5" thickBot="1" x14ac:dyDescent="0.25"/>
    <row r="186" spans="1:16" ht="16.5" thickBot="1" x14ac:dyDescent="0.3">
      <c r="A186" s="157" t="s">
        <v>0</v>
      </c>
      <c r="B186" s="157" t="s">
        <v>0</v>
      </c>
      <c r="C186" s="11">
        <v>6</v>
      </c>
      <c r="D186" s="29"/>
      <c r="E186" s="30"/>
      <c r="F186" s="115"/>
      <c r="G186" s="154"/>
      <c r="H186" s="115"/>
      <c r="I186" s="115"/>
      <c r="J186" s="115"/>
      <c r="K186" s="31"/>
      <c r="L186" s="11"/>
      <c r="N186" s="5" t="s">
        <v>221</v>
      </c>
      <c r="O186" s="204" t="s">
        <v>766</v>
      </c>
      <c r="P186" s="204"/>
    </row>
    <row r="187" spans="1:16" x14ac:dyDescent="0.2">
      <c r="A187" s="157" t="s">
        <v>0</v>
      </c>
      <c r="B187" s="157" t="s">
        <v>0</v>
      </c>
    </row>
    <row r="188" spans="1:16" x14ac:dyDescent="0.2">
      <c r="B188" s="157" t="s">
        <v>0</v>
      </c>
      <c r="O188" s="205" t="s">
        <v>317</v>
      </c>
      <c r="P188" s="205"/>
    </row>
    <row r="189" spans="1:16" x14ac:dyDescent="0.2">
      <c r="B189" s="157" t="s">
        <v>0</v>
      </c>
    </row>
    <row r="190" spans="1:16" x14ac:dyDescent="0.2">
      <c r="B190" s="157" t="s">
        <v>0</v>
      </c>
      <c r="O190" s="110">
        <v>3</v>
      </c>
      <c r="P190" s="109" t="s">
        <v>767</v>
      </c>
    </row>
    <row r="191" spans="1:16" x14ac:dyDescent="0.2">
      <c r="B191" s="157" t="s">
        <v>0</v>
      </c>
      <c r="O191" s="110">
        <v>2</v>
      </c>
      <c r="P191" s="109" t="s">
        <v>768</v>
      </c>
    </row>
    <row r="192" spans="1:16" x14ac:dyDescent="0.2">
      <c r="B192" s="157" t="s">
        <v>0</v>
      </c>
      <c r="O192" s="110">
        <v>1</v>
      </c>
      <c r="P192" s="111" t="s">
        <v>769</v>
      </c>
    </row>
    <row r="193" spans="2:16" x14ac:dyDescent="0.2">
      <c r="B193" s="157" t="s">
        <v>0</v>
      </c>
    </row>
    <row r="194" spans="2:16" x14ac:dyDescent="0.2">
      <c r="O194" s="205" t="s">
        <v>318</v>
      </c>
      <c r="P194" s="205"/>
    </row>
    <row r="196" spans="2:16" x14ac:dyDescent="0.2">
      <c r="O196" s="113"/>
    </row>
    <row r="197" spans="2:16" x14ac:dyDescent="0.2">
      <c r="O197" s="113"/>
    </row>
    <row r="199" spans="2:16" x14ac:dyDescent="0.2">
      <c r="O199" s="205" t="s">
        <v>319</v>
      </c>
      <c r="P199" s="205"/>
    </row>
  </sheetData>
  <autoFilter ref="A1:B199"/>
  <mergeCells count="57">
    <mergeCell ref="O199:P199"/>
    <mergeCell ref="O178:P178"/>
    <mergeCell ref="O183:P183"/>
    <mergeCell ref="O186:P186"/>
    <mergeCell ref="O188:P188"/>
    <mergeCell ref="O194:P194"/>
    <mergeCell ref="O160:P160"/>
    <mergeCell ref="O164:P164"/>
    <mergeCell ref="O169:P169"/>
    <mergeCell ref="O172:P172"/>
    <mergeCell ref="O174:P174"/>
    <mergeCell ref="O143:P143"/>
    <mergeCell ref="O148:P148"/>
    <mergeCell ref="O153:P153"/>
    <mergeCell ref="O156:P156"/>
    <mergeCell ref="O158:P158"/>
    <mergeCell ref="O126:P126"/>
    <mergeCell ref="O128:P128"/>
    <mergeCell ref="O133:P133"/>
    <mergeCell ref="O138:P138"/>
    <mergeCell ref="O141:P141"/>
    <mergeCell ref="O111:P111"/>
    <mergeCell ref="O113:P113"/>
    <mergeCell ref="O118:P118"/>
    <mergeCell ref="O123:P123"/>
    <mergeCell ref="O93:P93"/>
    <mergeCell ref="O95:P95"/>
    <mergeCell ref="O101:P101"/>
    <mergeCell ref="O106:P106"/>
    <mergeCell ref="O109:P109"/>
    <mergeCell ref="O75:P75"/>
    <mergeCell ref="O77:P77"/>
    <mergeCell ref="O83:P83"/>
    <mergeCell ref="O88:P88"/>
    <mergeCell ref="O91:P91"/>
    <mergeCell ref="O57:P57"/>
    <mergeCell ref="O59:P59"/>
    <mergeCell ref="O65:P65"/>
    <mergeCell ref="O70:P70"/>
    <mergeCell ref="O73:P73"/>
    <mergeCell ref="O41:P41"/>
    <mergeCell ref="O43:P43"/>
    <mergeCell ref="O47:P47"/>
    <mergeCell ref="O52:P52"/>
    <mergeCell ref="O55:P55"/>
    <mergeCell ref="O24:P24"/>
    <mergeCell ref="O26:P26"/>
    <mergeCell ref="O31:P31"/>
    <mergeCell ref="O36:P36"/>
    <mergeCell ref="O39:P39"/>
    <mergeCell ref="O21:P21"/>
    <mergeCell ref="O2:P2"/>
    <mergeCell ref="O6:P6"/>
    <mergeCell ref="O8:P8"/>
    <mergeCell ref="O10:P10"/>
    <mergeCell ref="O12:P12"/>
    <mergeCell ref="O16:P16"/>
  </mergeCells>
  <pageMargins left="0.7" right="0.7" top="0.75" bottom="0.75" header="0.3" footer="0.3"/>
  <pageSetup paperSize="9"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7"/>
  <sheetViews>
    <sheetView zoomScaleNormal="100" workbookViewId="0">
      <selection activeCell="O2" sqref="O2:P2"/>
    </sheetView>
  </sheetViews>
  <sheetFormatPr defaultRowHeight="12.75" x14ac:dyDescent="0.2"/>
  <cols>
    <col min="1" max="2" width="3.28515625" style="157" bestFit="1" customWidth="1"/>
    <col min="3" max="3" width="9.7109375" style="1" customWidth="1"/>
    <col min="4" max="4" width="2.7109375" style="1" customWidth="1"/>
    <col min="5" max="12" width="6.7109375" style="1" customWidth="1"/>
    <col min="13" max="13" width="2.7109375" style="1" customWidth="1"/>
    <col min="14" max="14" width="9.140625" style="1"/>
    <col min="15" max="15" width="3" style="145" bestFit="1" customWidth="1"/>
    <col min="16" max="16" width="111.28515625" style="1" customWidth="1"/>
    <col min="17" max="16384" width="9.140625" style="1"/>
  </cols>
  <sheetData>
    <row r="1" spans="1:16" ht="150" customHeight="1" thickBot="1" x14ac:dyDescent="0.25">
      <c r="A1" s="156" t="s">
        <v>309</v>
      </c>
      <c r="B1" s="156" t="s">
        <v>310</v>
      </c>
      <c r="C1" s="2"/>
      <c r="D1" s="2"/>
      <c r="E1" s="164" t="s">
        <v>282</v>
      </c>
      <c r="F1" s="164" t="s">
        <v>283</v>
      </c>
      <c r="G1" s="164" t="s">
        <v>284</v>
      </c>
      <c r="H1" s="164" t="s">
        <v>285</v>
      </c>
      <c r="I1" s="164" t="s">
        <v>286</v>
      </c>
      <c r="J1" s="164" t="s">
        <v>287</v>
      </c>
      <c r="K1" s="164" t="s">
        <v>288</v>
      </c>
      <c r="L1" s="164" t="s">
        <v>289</v>
      </c>
    </row>
    <row r="2" spans="1:16" ht="27" thickTop="1" thickBot="1" x14ac:dyDescent="0.4">
      <c r="A2" s="157" t="s">
        <v>0</v>
      </c>
      <c r="B2" s="157" t="s">
        <v>0</v>
      </c>
      <c r="C2" s="97" t="s">
        <v>311</v>
      </c>
      <c r="D2" s="10"/>
      <c r="E2" s="100" t="s">
        <v>291</v>
      </c>
      <c r="F2" s="98" t="s">
        <v>292</v>
      </c>
      <c r="G2" s="98" t="s">
        <v>293</v>
      </c>
      <c r="H2" s="98" t="s">
        <v>294</v>
      </c>
      <c r="I2" s="98" t="s">
        <v>295</v>
      </c>
      <c r="J2" s="98" t="s">
        <v>296</v>
      </c>
      <c r="K2" s="98" t="s">
        <v>297</v>
      </c>
      <c r="L2" s="98" t="s">
        <v>290</v>
      </c>
      <c r="N2" s="22" t="s">
        <v>10</v>
      </c>
      <c r="O2" s="223" t="s">
        <v>770</v>
      </c>
      <c r="P2" s="223"/>
    </row>
    <row r="3" spans="1:16" ht="14.25" thickTop="1" thickBot="1" x14ac:dyDescent="0.25">
      <c r="A3" s="157" t="s">
        <v>0</v>
      </c>
      <c r="B3" s="157" t="s">
        <v>0</v>
      </c>
      <c r="C3" s="96">
        <v>120</v>
      </c>
      <c r="E3" s="101">
        <f>E8+E26+E42+E58+E74+E92+E111+E125</f>
        <v>0</v>
      </c>
      <c r="F3" s="101">
        <f t="shared" ref="F3:L3" si="0">F8+F26+F42+F58+F74+F92+F111+F125</f>
        <v>0</v>
      </c>
      <c r="G3" s="101">
        <f t="shared" si="0"/>
        <v>0</v>
      </c>
      <c r="H3" s="101">
        <f t="shared" si="0"/>
        <v>0</v>
      </c>
      <c r="I3" s="101">
        <f t="shared" si="0"/>
        <v>0</v>
      </c>
      <c r="J3" s="101">
        <f t="shared" si="0"/>
        <v>0</v>
      </c>
      <c r="K3" s="101">
        <f t="shared" si="0"/>
        <v>0</v>
      </c>
      <c r="L3" s="101">
        <f t="shared" si="0"/>
        <v>0</v>
      </c>
    </row>
    <row r="4" spans="1:16" ht="14.25" thickTop="1" thickBot="1" x14ac:dyDescent="0.25">
      <c r="A4" s="157" t="s">
        <v>0</v>
      </c>
      <c r="B4" s="157" t="s">
        <v>0</v>
      </c>
      <c r="E4" s="96">
        <f>$C$3</f>
        <v>120</v>
      </c>
      <c r="F4" s="99">
        <f t="shared" ref="F4:L4" si="1">$C$3</f>
        <v>120</v>
      </c>
      <c r="G4" s="99">
        <f t="shared" si="1"/>
        <v>120</v>
      </c>
      <c r="H4" s="99">
        <f t="shared" si="1"/>
        <v>120</v>
      </c>
      <c r="I4" s="99">
        <f t="shared" si="1"/>
        <v>120</v>
      </c>
      <c r="J4" s="99">
        <f t="shared" si="1"/>
        <v>120</v>
      </c>
      <c r="K4" s="99">
        <f t="shared" si="1"/>
        <v>120</v>
      </c>
      <c r="L4" s="99">
        <f t="shared" si="1"/>
        <v>120</v>
      </c>
    </row>
    <row r="5" spans="1:16" ht="13.5" thickTop="1" x14ac:dyDescent="0.2">
      <c r="A5" s="157" t="s">
        <v>0</v>
      </c>
      <c r="B5" s="157" t="s">
        <v>0</v>
      </c>
    </row>
    <row r="6" spans="1:16" ht="15.75" x14ac:dyDescent="0.25">
      <c r="A6" s="157" t="s">
        <v>0</v>
      </c>
      <c r="B6" s="157" t="s">
        <v>0</v>
      </c>
      <c r="C6" s="6"/>
      <c r="E6" s="6"/>
      <c r="F6" s="6"/>
      <c r="G6" s="6"/>
      <c r="H6" s="6"/>
      <c r="I6" s="6"/>
      <c r="J6" s="6"/>
      <c r="K6" s="6"/>
      <c r="L6" s="6"/>
      <c r="N6" s="7" t="s">
        <v>222</v>
      </c>
      <c r="O6" s="208" t="s">
        <v>771</v>
      </c>
      <c r="P6" s="208"/>
    </row>
    <row r="7" spans="1:16" ht="13.5" thickBot="1" x14ac:dyDescent="0.25">
      <c r="A7" s="157" t="s">
        <v>0</v>
      </c>
      <c r="B7" s="157" t="s">
        <v>0</v>
      </c>
    </row>
    <row r="8" spans="1:16" ht="16.5" thickBot="1" x14ac:dyDescent="0.3">
      <c r="A8" s="157" t="s">
        <v>0</v>
      </c>
      <c r="B8" s="157" t="s">
        <v>0</v>
      </c>
      <c r="C8" s="11">
        <v>20</v>
      </c>
      <c r="D8" s="2"/>
      <c r="E8" s="11"/>
      <c r="F8" s="30"/>
      <c r="G8" s="115"/>
      <c r="H8" s="31"/>
      <c r="I8" s="11"/>
      <c r="J8" s="11"/>
      <c r="K8" s="11"/>
      <c r="L8" s="11"/>
      <c r="N8" s="5" t="s">
        <v>223</v>
      </c>
      <c r="O8" s="204" t="s">
        <v>772</v>
      </c>
      <c r="P8" s="204"/>
    </row>
    <row r="9" spans="1:16" x14ac:dyDescent="0.2">
      <c r="A9" s="157" t="s">
        <v>0</v>
      </c>
      <c r="B9" s="157" t="s">
        <v>0</v>
      </c>
    </row>
    <row r="10" spans="1:16" x14ac:dyDescent="0.2">
      <c r="B10" s="157" t="s">
        <v>0</v>
      </c>
      <c r="O10" s="205" t="s">
        <v>317</v>
      </c>
      <c r="P10" s="205"/>
    </row>
    <row r="11" spans="1:16" x14ac:dyDescent="0.2">
      <c r="B11" s="157" t="s">
        <v>0</v>
      </c>
    </row>
    <row r="12" spans="1:16" x14ac:dyDescent="0.2">
      <c r="B12" s="157" t="s">
        <v>0</v>
      </c>
      <c r="O12" s="110">
        <v>5</v>
      </c>
      <c r="P12" s="109" t="s">
        <v>773</v>
      </c>
    </row>
    <row r="13" spans="1:16" x14ac:dyDescent="0.2">
      <c r="B13" s="157" t="s">
        <v>0</v>
      </c>
      <c r="O13" s="110">
        <v>10</v>
      </c>
      <c r="P13" s="109" t="s">
        <v>774</v>
      </c>
    </row>
    <row r="14" spans="1:16" x14ac:dyDescent="0.2">
      <c r="B14" s="157" t="s">
        <v>0</v>
      </c>
      <c r="O14" s="110">
        <v>5</v>
      </c>
      <c r="P14" s="109" t="s">
        <v>775</v>
      </c>
    </row>
    <row r="15" spans="1:16" x14ac:dyDescent="0.2">
      <c r="B15" s="157" t="s">
        <v>0</v>
      </c>
    </row>
    <row r="16" spans="1:16" x14ac:dyDescent="0.2">
      <c r="O16" s="205" t="s">
        <v>318</v>
      </c>
      <c r="P16" s="205"/>
    </row>
    <row r="18" spans="1:16" x14ac:dyDescent="0.2">
      <c r="O18" s="113"/>
    </row>
    <row r="19" spans="1:16" x14ac:dyDescent="0.2">
      <c r="O19" s="113"/>
    </row>
    <row r="21" spans="1:16" x14ac:dyDescent="0.2">
      <c r="O21" s="205" t="s">
        <v>319</v>
      </c>
      <c r="P21" s="205"/>
    </row>
    <row r="24" spans="1:16" ht="15.75" x14ac:dyDescent="0.25">
      <c r="A24" s="157" t="s">
        <v>0</v>
      </c>
      <c r="B24" s="157" t="s">
        <v>0</v>
      </c>
      <c r="C24" s="6"/>
      <c r="E24" s="6"/>
      <c r="F24" s="6"/>
      <c r="G24" s="6"/>
      <c r="H24" s="6"/>
      <c r="I24" s="6"/>
      <c r="J24" s="6"/>
      <c r="K24" s="6"/>
      <c r="L24" s="6"/>
      <c r="N24" s="7" t="s">
        <v>224</v>
      </c>
      <c r="O24" s="208" t="s">
        <v>776</v>
      </c>
      <c r="P24" s="208"/>
    </row>
    <row r="25" spans="1:16" ht="13.5" thickBot="1" x14ac:dyDescent="0.25">
      <c r="A25" s="157" t="s">
        <v>0</v>
      </c>
      <c r="B25" s="157" t="s">
        <v>0</v>
      </c>
    </row>
    <row r="26" spans="1:16" ht="16.5" thickBot="1" x14ac:dyDescent="0.3">
      <c r="A26" s="157" t="s">
        <v>0</v>
      </c>
      <c r="B26" s="157" t="s">
        <v>0</v>
      </c>
      <c r="C26" s="11">
        <v>10</v>
      </c>
      <c r="D26" s="29"/>
      <c r="E26" s="115"/>
      <c r="F26" s="115"/>
      <c r="G26" s="115"/>
      <c r="H26" s="31"/>
      <c r="I26" s="11"/>
      <c r="J26" s="11"/>
      <c r="K26" s="11"/>
      <c r="L26" s="11"/>
      <c r="N26" s="5" t="s">
        <v>225</v>
      </c>
      <c r="O26" s="204" t="s">
        <v>777</v>
      </c>
      <c r="P26" s="204"/>
    </row>
    <row r="27" spans="1:16" x14ac:dyDescent="0.2">
      <c r="A27" s="157" t="s">
        <v>0</v>
      </c>
      <c r="B27" s="157" t="s">
        <v>0</v>
      </c>
    </row>
    <row r="28" spans="1:16" x14ac:dyDescent="0.2">
      <c r="B28" s="157" t="s">
        <v>0</v>
      </c>
      <c r="O28" s="205" t="s">
        <v>317</v>
      </c>
      <c r="P28" s="205"/>
    </row>
    <row r="29" spans="1:16" x14ac:dyDescent="0.2">
      <c r="B29" s="157" t="s">
        <v>0</v>
      </c>
    </row>
    <row r="30" spans="1:16" x14ac:dyDescent="0.2">
      <c r="B30" s="157" t="s">
        <v>0</v>
      </c>
      <c r="O30" s="110">
        <v>3</v>
      </c>
      <c r="P30" s="109" t="s">
        <v>778</v>
      </c>
    </row>
    <row r="31" spans="1:16" x14ac:dyDescent="0.2">
      <c r="B31" s="157" t="s">
        <v>0</v>
      </c>
      <c r="O31" s="110">
        <v>4</v>
      </c>
      <c r="P31" s="109" t="s">
        <v>779</v>
      </c>
    </row>
    <row r="32" spans="1:16" x14ac:dyDescent="0.2">
      <c r="B32" s="157" t="s">
        <v>0</v>
      </c>
      <c r="O32" s="110">
        <v>3</v>
      </c>
      <c r="P32" s="109" t="s">
        <v>780</v>
      </c>
    </row>
    <row r="33" spans="1:16" x14ac:dyDescent="0.2">
      <c r="B33" s="157" t="s">
        <v>0</v>
      </c>
    </row>
    <row r="34" spans="1:16" x14ac:dyDescent="0.2">
      <c r="O34" s="205" t="s">
        <v>318</v>
      </c>
      <c r="P34" s="205"/>
    </row>
    <row r="36" spans="1:16" x14ac:dyDescent="0.2">
      <c r="O36" s="113"/>
    </row>
    <row r="37" spans="1:16" x14ac:dyDescent="0.2">
      <c r="O37" s="113"/>
    </row>
    <row r="39" spans="1:16" x14ac:dyDescent="0.2">
      <c r="O39" s="205" t="s">
        <v>319</v>
      </c>
      <c r="P39" s="205"/>
    </row>
    <row r="41" spans="1:16" ht="13.5" thickBot="1" x14ac:dyDescent="0.25"/>
    <row r="42" spans="1:16" ht="16.5" thickBot="1" x14ac:dyDescent="0.3">
      <c r="A42" s="157" t="s">
        <v>0</v>
      </c>
      <c r="B42" s="157" t="s">
        <v>0</v>
      </c>
      <c r="C42" s="11">
        <v>10</v>
      </c>
      <c r="D42" s="29"/>
      <c r="E42" s="115"/>
      <c r="F42" s="115"/>
      <c r="G42" s="115"/>
      <c r="H42" s="31"/>
      <c r="I42" s="11"/>
      <c r="J42" s="11"/>
      <c r="K42" s="11"/>
      <c r="L42" s="11"/>
      <c r="N42" s="5" t="s">
        <v>226</v>
      </c>
      <c r="O42" s="204" t="s">
        <v>781</v>
      </c>
      <c r="P42" s="204"/>
    </row>
    <row r="43" spans="1:16" x14ac:dyDescent="0.2">
      <c r="A43" s="157" t="s">
        <v>0</v>
      </c>
      <c r="B43" s="157" t="s">
        <v>0</v>
      </c>
    </row>
    <row r="44" spans="1:16" x14ac:dyDescent="0.2">
      <c r="B44" s="157" t="s">
        <v>0</v>
      </c>
      <c r="O44" s="205" t="s">
        <v>317</v>
      </c>
      <c r="P44" s="205"/>
    </row>
    <row r="45" spans="1:16" x14ac:dyDescent="0.2">
      <c r="B45" s="157" t="s">
        <v>0</v>
      </c>
    </row>
    <row r="46" spans="1:16" ht="38.25" x14ac:dyDescent="0.2">
      <c r="B46" s="157" t="s">
        <v>0</v>
      </c>
      <c r="O46" s="110">
        <v>3</v>
      </c>
      <c r="P46" s="111" t="s">
        <v>782</v>
      </c>
    </row>
    <row r="47" spans="1:16" x14ac:dyDescent="0.2">
      <c r="B47" s="157" t="s">
        <v>0</v>
      </c>
      <c r="O47" s="110">
        <v>4</v>
      </c>
      <c r="P47" s="109" t="s">
        <v>783</v>
      </c>
    </row>
    <row r="48" spans="1:16" x14ac:dyDescent="0.2">
      <c r="B48" s="157" t="s">
        <v>0</v>
      </c>
      <c r="O48" s="110">
        <v>3</v>
      </c>
      <c r="P48" s="109" t="s">
        <v>784</v>
      </c>
    </row>
    <row r="49" spans="1:16" x14ac:dyDescent="0.2">
      <c r="B49" s="157" t="s">
        <v>0</v>
      </c>
    </row>
    <row r="50" spans="1:16" x14ac:dyDescent="0.2">
      <c r="O50" s="205" t="s">
        <v>318</v>
      </c>
      <c r="P50" s="205"/>
    </row>
    <row r="52" spans="1:16" x14ac:dyDescent="0.2">
      <c r="O52" s="113"/>
    </row>
    <row r="53" spans="1:16" x14ac:dyDescent="0.2">
      <c r="O53" s="113"/>
    </row>
    <row r="55" spans="1:16" x14ac:dyDescent="0.2">
      <c r="O55" s="205" t="s">
        <v>319</v>
      </c>
      <c r="P55" s="205"/>
    </row>
    <row r="57" spans="1:16" ht="13.5" thickBot="1" x14ac:dyDescent="0.25"/>
    <row r="58" spans="1:16" ht="16.5" thickBot="1" x14ac:dyDescent="0.3">
      <c r="A58" s="157" t="s">
        <v>0</v>
      </c>
      <c r="B58" s="157" t="s">
        <v>0</v>
      </c>
      <c r="C58" s="11">
        <v>10</v>
      </c>
      <c r="D58" s="29"/>
      <c r="E58" s="115"/>
      <c r="F58" s="115"/>
      <c r="G58" s="115"/>
      <c r="H58" s="31"/>
      <c r="I58" s="11"/>
      <c r="J58" s="11"/>
      <c r="K58" s="11"/>
      <c r="L58" s="11"/>
      <c r="N58" s="5" t="s">
        <v>227</v>
      </c>
      <c r="O58" s="204" t="s">
        <v>785</v>
      </c>
      <c r="P58" s="204"/>
    </row>
    <row r="59" spans="1:16" x14ac:dyDescent="0.2">
      <c r="A59" s="157" t="s">
        <v>0</v>
      </c>
      <c r="B59" s="157" t="s">
        <v>0</v>
      </c>
    </row>
    <row r="60" spans="1:16" x14ac:dyDescent="0.2">
      <c r="B60" s="157" t="s">
        <v>0</v>
      </c>
      <c r="O60" s="205" t="s">
        <v>317</v>
      </c>
      <c r="P60" s="205"/>
    </row>
    <row r="61" spans="1:16" x14ac:dyDescent="0.2">
      <c r="B61" s="157" t="s">
        <v>0</v>
      </c>
    </row>
    <row r="62" spans="1:16" ht="25.5" x14ac:dyDescent="0.2">
      <c r="B62" s="157" t="s">
        <v>0</v>
      </c>
      <c r="O62" s="110">
        <v>3</v>
      </c>
      <c r="P62" s="111" t="s">
        <v>786</v>
      </c>
    </row>
    <row r="63" spans="1:16" ht="38.25" x14ac:dyDescent="0.2">
      <c r="B63" s="157" t="s">
        <v>0</v>
      </c>
      <c r="O63" s="110">
        <v>4</v>
      </c>
      <c r="P63" s="111" t="s">
        <v>787</v>
      </c>
    </row>
    <row r="64" spans="1:16" x14ac:dyDescent="0.2">
      <c r="B64" s="157" t="s">
        <v>0</v>
      </c>
      <c r="O64" s="110">
        <v>3</v>
      </c>
      <c r="P64" s="111" t="s">
        <v>788</v>
      </c>
    </row>
    <row r="65" spans="1:16" x14ac:dyDescent="0.2">
      <c r="B65" s="157" t="s">
        <v>0</v>
      </c>
    </row>
    <row r="66" spans="1:16" x14ac:dyDescent="0.2">
      <c r="O66" s="205" t="s">
        <v>318</v>
      </c>
      <c r="P66" s="205"/>
    </row>
    <row r="68" spans="1:16" x14ac:dyDescent="0.2">
      <c r="O68" s="113"/>
    </row>
    <row r="69" spans="1:16" x14ac:dyDescent="0.2">
      <c r="O69" s="113"/>
    </row>
    <row r="71" spans="1:16" x14ac:dyDescent="0.2">
      <c r="O71" s="205" t="s">
        <v>319</v>
      </c>
      <c r="P71" s="205"/>
    </row>
    <row r="73" spans="1:16" ht="13.5" thickBot="1" x14ac:dyDescent="0.25"/>
    <row r="74" spans="1:16" ht="16.5" thickBot="1" x14ac:dyDescent="0.3">
      <c r="A74" s="157" t="s">
        <v>0</v>
      </c>
      <c r="B74" s="157" t="s">
        <v>0</v>
      </c>
      <c r="C74" s="11">
        <v>20</v>
      </c>
      <c r="D74" s="29"/>
      <c r="E74" s="115"/>
      <c r="F74" s="115"/>
      <c r="G74" s="115"/>
      <c r="H74" s="31"/>
      <c r="I74" s="11"/>
      <c r="J74" s="11"/>
      <c r="K74" s="11"/>
      <c r="L74" s="11"/>
      <c r="N74" s="5" t="s">
        <v>228</v>
      </c>
      <c r="O74" s="204" t="s">
        <v>789</v>
      </c>
      <c r="P74" s="204"/>
    </row>
    <row r="75" spans="1:16" x14ac:dyDescent="0.2">
      <c r="A75" s="157" t="s">
        <v>0</v>
      </c>
      <c r="B75" s="157" t="s">
        <v>0</v>
      </c>
    </row>
    <row r="76" spans="1:16" x14ac:dyDescent="0.2">
      <c r="B76" s="157" t="s">
        <v>0</v>
      </c>
      <c r="O76" s="205" t="s">
        <v>317</v>
      </c>
      <c r="P76" s="205"/>
    </row>
    <row r="77" spans="1:16" x14ac:dyDescent="0.2">
      <c r="B77" s="157" t="s">
        <v>0</v>
      </c>
    </row>
    <row r="78" spans="1:16" x14ac:dyDescent="0.2">
      <c r="B78" s="157" t="s">
        <v>0</v>
      </c>
      <c r="O78" s="110">
        <v>3</v>
      </c>
      <c r="P78" s="111" t="s">
        <v>790</v>
      </c>
    </row>
    <row r="79" spans="1:16" ht="25.5" x14ac:dyDescent="0.2">
      <c r="B79" s="157" t="s">
        <v>0</v>
      </c>
      <c r="O79" s="110">
        <v>5</v>
      </c>
      <c r="P79" s="111" t="s">
        <v>791</v>
      </c>
    </row>
    <row r="80" spans="1:16" x14ac:dyDescent="0.2">
      <c r="B80" s="157" t="s">
        <v>0</v>
      </c>
      <c r="O80" s="110">
        <v>4</v>
      </c>
      <c r="P80" s="111" t="s">
        <v>792</v>
      </c>
    </row>
    <row r="81" spans="1:16" x14ac:dyDescent="0.2">
      <c r="B81" s="157" t="s">
        <v>0</v>
      </c>
      <c r="O81" s="110">
        <v>5</v>
      </c>
      <c r="P81" s="111" t="s">
        <v>793</v>
      </c>
    </row>
    <row r="82" spans="1:16" x14ac:dyDescent="0.2">
      <c r="B82" s="157" t="s">
        <v>0</v>
      </c>
      <c r="O82" s="110">
        <v>3</v>
      </c>
      <c r="P82" s="111" t="s">
        <v>794</v>
      </c>
    </row>
    <row r="83" spans="1:16" x14ac:dyDescent="0.2">
      <c r="B83" s="157" t="s">
        <v>0</v>
      </c>
    </row>
    <row r="84" spans="1:16" x14ac:dyDescent="0.2">
      <c r="O84" s="205" t="s">
        <v>318</v>
      </c>
      <c r="P84" s="205"/>
    </row>
    <row r="86" spans="1:16" x14ac:dyDescent="0.2">
      <c r="O86" s="113"/>
    </row>
    <row r="87" spans="1:16" x14ac:dyDescent="0.2">
      <c r="O87" s="113"/>
    </row>
    <row r="89" spans="1:16" x14ac:dyDescent="0.2">
      <c r="O89" s="205" t="s">
        <v>319</v>
      </c>
      <c r="P89" s="205"/>
    </row>
    <row r="91" spans="1:16" ht="13.5" thickBot="1" x14ac:dyDescent="0.25"/>
    <row r="92" spans="1:16" ht="16.5" thickBot="1" x14ac:dyDescent="0.3">
      <c r="A92" s="157" t="s">
        <v>0</v>
      </c>
      <c r="B92" s="157" t="s">
        <v>0</v>
      </c>
      <c r="C92" s="11">
        <v>20</v>
      </c>
      <c r="D92" s="29"/>
      <c r="E92" s="139"/>
      <c r="F92" s="115"/>
      <c r="G92" s="115"/>
      <c r="H92" s="115"/>
      <c r="I92" s="31"/>
      <c r="J92" s="11"/>
      <c r="K92" s="11"/>
      <c r="L92" s="11"/>
      <c r="N92" s="5" t="s">
        <v>229</v>
      </c>
      <c r="O92" s="204" t="s">
        <v>795</v>
      </c>
      <c r="P92" s="204"/>
    </row>
    <row r="93" spans="1:16" x14ac:dyDescent="0.2">
      <c r="A93" s="157" t="s">
        <v>0</v>
      </c>
      <c r="B93" s="157" t="s">
        <v>0</v>
      </c>
    </row>
    <row r="94" spans="1:16" x14ac:dyDescent="0.2">
      <c r="B94" s="157" t="s">
        <v>0</v>
      </c>
      <c r="O94" s="205" t="s">
        <v>317</v>
      </c>
      <c r="P94" s="205"/>
    </row>
    <row r="95" spans="1:16" x14ac:dyDescent="0.2">
      <c r="B95" s="157" t="s">
        <v>0</v>
      </c>
    </row>
    <row r="96" spans="1:16" x14ac:dyDescent="0.2">
      <c r="B96" s="157" t="s">
        <v>0</v>
      </c>
      <c r="O96" s="110">
        <v>3</v>
      </c>
      <c r="P96" s="111" t="s">
        <v>796</v>
      </c>
    </row>
    <row r="97" spans="1:16" x14ac:dyDescent="0.2">
      <c r="B97" s="157" t="s">
        <v>0</v>
      </c>
      <c r="O97" s="110">
        <v>10</v>
      </c>
      <c r="P97" s="111" t="s">
        <v>797</v>
      </c>
    </row>
    <row r="98" spans="1:16" x14ac:dyDescent="0.2">
      <c r="B98" s="157" t="s">
        <v>0</v>
      </c>
      <c r="O98" s="110">
        <v>4</v>
      </c>
      <c r="P98" s="111" t="s">
        <v>792</v>
      </c>
    </row>
    <row r="99" spans="1:16" x14ac:dyDescent="0.2">
      <c r="B99" s="157" t="s">
        <v>0</v>
      </c>
      <c r="O99" s="110">
        <v>3</v>
      </c>
      <c r="P99" s="111" t="s">
        <v>784</v>
      </c>
    </row>
    <row r="100" spans="1:16" x14ac:dyDescent="0.2">
      <c r="B100" s="157" t="s">
        <v>0</v>
      </c>
    </row>
    <row r="101" spans="1:16" x14ac:dyDescent="0.2">
      <c r="O101" s="205" t="s">
        <v>318</v>
      </c>
      <c r="P101" s="205"/>
    </row>
    <row r="103" spans="1:16" x14ac:dyDescent="0.2">
      <c r="O103" s="113"/>
    </row>
    <row r="104" spans="1:16" x14ac:dyDescent="0.2">
      <c r="O104" s="113"/>
    </row>
    <row r="106" spans="1:16" x14ac:dyDescent="0.2">
      <c r="O106" s="205" t="s">
        <v>319</v>
      </c>
      <c r="P106" s="205"/>
    </row>
    <row r="109" spans="1:16" ht="15.75" x14ac:dyDescent="0.25">
      <c r="A109" s="157" t="s">
        <v>0</v>
      </c>
      <c r="B109" s="157" t="s">
        <v>0</v>
      </c>
      <c r="C109" s="6"/>
      <c r="E109" s="6"/>
      <c r="F109" s="6"/>
      <c r="G109" s="6"/>
      <c r="H109" s="6"/>
      <c r="I109" s="6"/>
      <c r="J109" s="6"/>
      <c r="K109" s="6"/>
      <c r="L109" s="6"/>
      <c r="N109" s="7" t="s">
        <v>230</v>
      </c>
      <c r="O109" s="208" t="s">
        <v>798</v>
      </c>
      <c r="P109" s="208"/>
    </row>
    <row r="110" spans="1:16" ht="13.5" thickBot="1" x14ac:dyDescent="0.25">
      <c r="A110" s="157" t="s">
        <v>0</v>
      </c>
      <c r="B110" s="157" t="s">
        <v>0</v>
      </c>
    </row>
    <row r="111" spans="1:16" ht="16.5" thickBot="1" x14ac:dyDescent="0.3">
      <c r="A111" s="157" t="s">
        <v>0</v>
      </c>
      <c r="B111" s="157" t="s">
        <v>0</v>
      </c>
      <c r="C111" s="11">
        <v>15</v>
      </c>
      <c r="D111" s="29"/>
      <c r="E111" s="115"/>
      <c r="F111" s="115"/>
      <c r="G111" s="115"/>
      <c r="H111" s="31"/>
      <c r="I111" s="11"/>
      <c r="J111" s="11"/>
      <c r="K111" s="11"/>
      <c r="L111" s="11"/>
      <c r="N111" s="5" t="s">
        <v>231</v>
      </c>
      <c r="O111" s="204" t="s">
        <v>799</v>
      </c>
      <c r="P111" s="204"/>
    </row>
    <row r="112" spans="1:16" x14ac:dyDescent="0.2">
      <c r="A112" s="157" t="s">
        <v>0</v>
      </c>
      <c r="B112" s="157" t="s">
        <v>0</v>
      </c>
    </row>
    <row r="113" spans="1:16" x14ac:dyDescent="0.2">
      <c r="B113" s="157" t="s">
        <v>0</v>
      </c>
      <c r="O113" s="205" t="s">
        <v>317</v>
      </c>
      <c r="P113" s="205"/>
    </row>
    <row r="114" spans="1:16" x14ac:dyDescent="0.2">
      <c r="B114" s="157" t="s">
        <v>0</v>
      </c>
    </row>
    <row r="115" spans="1:16" x14ac:dyDescent="0.2">
      <c r="B115" s="157" t="s">
        <v>0</v>
      </c>
      <c r="O115" s="110">
        <v>15</v>
      </c>
      <c r="P115" s="109" t="s">
        <v>800</v>
      </c>
    </row>
    <row r="116" spans="1:16" x14ac:dyDescent="0.2">
      <c r="B116" s="157" t="s">
        <v>0</v>
      </c>
    </row>
    <row r="117" spans="1:16" x14ac:dyDescent="0.2">
      <c r="O117" s="205" t="s">
        <v>318</v>
      </c>
      <c r="P117" s="205"/>
    </row>
    <row r="119" spans="1:16" x14ac:dyDescent="0.2">
      <c r="O119" s="113"/>
    </row>
    <row r="120" spans="1:16" x14ac:dyDescent="0.2">
      <c r="O120" s="113"/>
    </row>
    <row r="122" spans="1:16" x14ac:dyDescent="0.2">
      <c r="O122" s="205" t="s">
        <v>319</v>
      </c>
      <c r="P122" s="205"/>
    </row>
    <row r="124" spans="1:16" ht="13.5" thickBot="1" x14ac:dyDescent="0.25"/>
    <row r="125" spans="1:16" ht="16.5" thickBot="1" x14ac:dyDescent="0.3">
      <c r="A125" s="157" t="s">
        <v>0</v>
      </c>
      <c r="B125" s="157" t="s">
        <v>0</v>
      </c>
      <c r="C125" s="11">
        <v>15</v>
      </c>
      <c r="D125" s="29"/>
      <c r="E125" s="115"/>
      <c r="F125" s="115"/>
      <c r="G125" s="115"/>
      <c r="H125" s="31"/>
      <c r="I125" s="11"/>
      <c r="J125" s="11"/>
      <c r="K125" s="11"/>
      <c r="L125" s="11"/>
      <c r="N125" s="5" t="s">
        <v>232</v>
      </c>
      <c r="O125" s="204" t="s">
        <v>801</v>
      </c>
      <c r="P125" s="204"/>
    </row>
    <row r="126" spans="1:16" x14ac:dyDescent="0.2">
      <c r="A126" s="157" t="s">
        <v>0</v>
      </c>
      <c r="B126" s="157" t="s">
        <v>0</v>
      </c>
    </row>
    <row r="127" spans="1:16" x14ac:dyDescent="0.2">
      <c r="B127" s="157" t="s">
        <v>0</v>
      </c>
      <c r="O127" s="205" t="s">
        <v>317</v>
      </c>
      <c r="P127" s="205"/>
    </row>
    <row r="128" spans="1:16" x14ac:dyDescent="0.2">
      <c r="B128" s="157" t="s">
        <v>0</v>
      </c>
    </row>
    <row r="129" spans="2:16" ht="25.5" x14ac:dyDescent="0.2">
      <c r="B129" s="157" t="s">
        <v>0</v>
      </c>
      <c r="O129" s="110">
        <v>5</v>
      </c>
      <c r="P129" s="111" t="s">
        <v>802</v>
      </c>
    </row>
    <row r="130" spans="2:16" ht="25.5" x14ac:dyDescent="0.2">
      <c r="B130" s="157" t="s">
        <v>0</v>
      </c>
      <c r="O130" s="110">
        <v>10</v>
      </c>
      <c r="P130" s="111" t="s">
        <v>803</v>
      </c>
    </row>
    <row r="131" spans="2:16" x14ac:dyDescent="0.2">
      <c r="B131" s="157" t="s">
        <v>0</v>
      </c>
    </row>
    <row r="132" spans="2:16" x14ac:dyDescent="0.2">
      <c r="O132" s="205" t="s">
        <v>318</v>
      </c>
      <c r="P132" s="205"/>
    </row>
    <row r="134" spans="2:16" x14ac:dyDescent="0.2">
      <c r="O134" s="113"/>
    </row>
    <row r="135" spans="2:16" x14ac:dyDescent="0.2">
      <c r="O135" s="113"/>
    </row>
    <row r="137" spans="2:16" x14ac:dyDescent="0.2">
      <c r="O137" s="205" t="s">
        <v>319</v>
      </c>
      <c r="P137" s="205"/>
    </row>
  </sheetData>
  <autoFilter ref="A1:B137"/>
  <mergeCells count="36">
    <mergeCell ref="O21:P21"/>
    <mergeCell ref="O2:P2"/>
    <mergeCell ref="O6:P6"/>
    <mergeCell ref="O8:P8"/>
    <mergeCell ref="O10:P10"/>
    <mergeCell ref="O16:P16"/>
    <mergeCell ref="O24:P24"/>
    <mergeCell ref="O26:P26"/>
    <mergeCell ref="O28:P28"/>
    <mergeCell ref="O34:P34"/>
    <mergeCell ref="O39:P39"/>
    <mergeCell ref="O42:P42"/>
    <mergeCell ref="O44:P44"/>
    <mergeCell ref="O50:P50"/>
    <mergeCell ref="O55:P55"/>
    <mergeCell ref="O58:P58"/>
    <mergeCell ref="O60:P60"/>
    <mergeCell ref="O66:P66"/>
    <mergeCell ref="O71:P71"/>
    <mergeCell ref="O74:P74"/>
    <mergeCell ref="O76:P76"/>
    <mergeCell ref="O84:P84"/>
    <mergeCell ref="O89:P89"/>
    <mergeCell ref="O92:P92"/>
    <mergeCell ref="O94:P94"/>
    <mergeCell ref="O101:P101"/>
    <mergeCell ref="O106:P106"/>
    <mergeCell ref="O109:P109"/>
    <mergeCell ref="O111:P111"/>
    <mergeCell ref="O113:P113"/>
    <mergeCell ref="O117:P117"/>
    <mergeCell ref="O122:P122"/>
    <mergeCell ref="O125:P125"/>
    <mergeCell ref="O127:P127"/>
    <mergeCell ref="O132:P132"/>
    <mergeCell ref="O137:P137"/>
  </mergeCells>
  <pageMargins left="0.7" right="0.7" top="0.75" bottom="0.75" header="0.3" footer="0.3"/>
  <pageSetup paperSize="9" scale="6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zoomScaleNormal="100" workbookViewId="0">
      <selection activeCell="O2" sqref="O2:P2"/>
    </sheetView>
  </sheetViews>
  <sheetFormatPr defaultRowHeight="12.75" x14ac:dyDescent="0.2"/>
  <cols>
    <col min="1" max="2" width="3.28515625" style="157" bestFit="1" customWidth="1"/>
    <col min="3" max="3" width="9.7109375" style="1" customWidth="1"/>
    <col min="4" max="4" width="2.7109375" style="1" customWidth="1"/>
    <col min="5" max="12" width="6.7109375" style="1" customWidth="1"/>
    <col min="13" max="13" width="2.7109375" style="1" customWidth="1"/>
    <col min="14" max="14" width="9.140625" style="1"/>
    <col min="15" max="15" width="3" style="145" bestFit="1" customWidth="1"/>
    <col min="16" max="16" width="111.28515625" style="1" customWidth="1"/>
    <col min="17" max="16384" width="9.140625" style="1"/>
  </cols>
  <sheetData>
    <row r="1" spans="1:16" ht="150" customHeight="1" thickBot="1" x14ac:dyDescent="0.25">
      <c r="A1" s="156" t="s">
        <v>309</v>
      </c>
      <c r="B1" s="156" t="s">
        <v>310</v>
      </c>
      <c r="C1" s="2"/>
      <c r="D1" s="2"/>
      <c r="E1" s="164" t="s">
        <v>282</v>
      </c>
      <c r="F1" s="164" t="s">
        <v>283</v>
      </c>
      <c r="G1" s="164" t="s">
        <v>284</v>
      </c>
      <c r="H1" s="164" t="s">
        <v>285</v>
      </c>
      <c r="I1" s="164" t="s">
        <v>286</v>
      </c>
      <c r="J1" s="164" t="s">
        <v>287</v>
      </c>
      <c r="K1" s="164" t="s">
        <v>288</v>
      </c>
      <c r="L1" s="164" t="s">
        <v>289</v>
      </c>
    </row>
    <row r="2" spans="1:16" ht="27" thickTop="1" thickBot="1" x14ac:dyDescent="0.4">
      <c r="A2" s="157" t="s">
        <v>0</v>
      </c>
      <c r="B2" s="157" t="s">
        <v>0</v>
      </c>
      <c r="C2" s="103" t="s">
        <v>311</v>
      </c>
      <c r="D2" s="10"/>
      <c r="E2" s="104" t="s">
        <v>291</v>
      </c>
      <c r="F2" s="105" t="s">
        <v>292</v>
      </c>
      <c r="G2" s="105" t="s">
        <v>293</v>
      </c>
      <c r="H2" s="105" t="s">
        <v>294</v>
      </c>
      <c r="I2" s="105" t="s">
        <v>295</v>
      </c>
      <c r="J2" s="105" t="s">
        <v>296</v>
      </c>
      <c r="K2" s="105" t="s">
        <v>297</v>
      </c>
      <c r="L2" s="105" t="s">
        <v>290</v>
      </c>
      <c r="N2" s="23" t="s">
        <v>11</v>
      </c>
      <c r="O2" s="224" t="s">
        <v>804</v>
      </c>
      <c r="P2" s="224"/>
    </row>
    <row r="3" spans="1:16" ht="14.25" thickTop="1" thickBot="1" x14ac:dyDescent="0.25">
      <c r="A3" s="157" t="s">
        <v>0</v>
      </c>
      <c r="B3" s="157" t="s">
        <v>0</v>
      </c>
      <c r="C3" s="102">
        <v>100</v>
      </c>
      <c r="E3" s="107">
        <f>E8+E25+E41+E58+E72+E87</f>
        <v>0</v>
      </c>
      <c r="F3" s="107">
        <f t="shared" ref="F3:L3" si="0">F8+F25+F41+F58+F72+F87</f>
        <v>0</v>
      </c>
      <c r="G3" s="107">
        <f t="shared" si="0"/>
        <v>0</v>
      </c>
      <c r="H3" s="107">
        <f t="shared" si="0"/>
        <v>0</v>
      </c>
      <c r="I3" s="107">
        <f t="shared" si="0"/>
        <v>0</v>
      </c>
      <c r="J3" s="107">
        <f t="shared" si="0"/>
        <v>0</v>
      </c>
      <c r="K3" s="107">
        <f t="shared" si="0"/>
        <v>0</v>
      </c>
      <c r="L3" s="107">
        <f t="shared" si="0"/>
        <v>0</v>
      </c>
    </row>
    <row r="4" spans="1:16" ht="14.25" thickTop="1" thickBot="1" x14ac:dyDescent="0.25">
      <c r="A4" s="157" t="s">
        <v>0</v>
      </c>
      <c r="B4" s="157" t="s">
        <v>0</v>
      </c>
      <c r="E4" s="102">
        <f>$C$3</f>
        <v>100</v>
      </c>
      <c r="F4" s="106">
        <f t="shared" ref="F4:L4" si="1">$C$3</f>
        <v>100</v>
      </c>
      <c r="G4" s="106">
        <f t="shared" si="1"/>
        <v>100</v>
      </c>
      <c r="H4" s="106">
        <f t="shared" si="1"/>
        <v>100</v>
      </c>
      <c r="I4" s="106">
        <f t="shared" si="1"/>
        <v>100</v>
      </c>
      <c r="J4" s="106">
        <f t="shared" si="1"/>
        <v>100</v>
      </c>
      <c r="K4" s="106">
        <f t="shared" si="1"/>
        <v>100</v>
      </c>
      <c r="L4" s="106">
        <f t="shared" si="1"/>
        <v>100</v>
      </c>
    </row>
    <row r="5" spans="1:16" ht="13.5" thickTop="1" x14ac:dyDescent="0.2">
      <c r="A5" s="157" t="s">
        <v>0</v>
      </c>
      <c r="B5" s="157" t="s">
        <v>0</v>
      </c>
    </row>
    <row r="6" spans="1:16" ht="15.75" x14ac:dyDescent="0.25">
      <c r="A6" s="157" t="s">
        <v>0</v>
      </c>
      <c r="B6" s="157" t="s">
        <v>0</v>
      </c>
      <c r="C6" s="6"/>
      <c r="E6" s="6"/>
      <c r="F6" s="6"/>
      <c r="G6" s="6"/>
      <c r="H6" s="6"/>
      <c r="I6" s="6"/>
      <c r="J6" s="6"/>
      <c r="K6" s="6"/>
      <c r="L6" s="6"/>
      <c r="N6" s="7" t="s">
        <v>233</v>
      </c>
      <c r="O6" s="208" t="s">
        <v>805</v>
      </c>
      <c r="P6" s="208"/>
    </row>
    <row r="7" spans="1:16" ht="13.5" thickBot="1" x14ac:dyDescent="0.25">
      <c r="A7" s="157" t="s">
        <v>0</v>
      </c>
      <c r="B7" s="157" t="s">
        <v>0</v>
      </c>
    </row>
    <row r="8" spans="1:16" ht="16.5" thickBot="1" x14ac:dyDescent="0.3">
      <c r="A8" s="157" t="s">
        <v>0</v>
      </c>
      <c r="B8" s="157" t="s">
        <v>0</v>
      </c>
      <c r="C8" s="11">
        <v>43</v>
      </c>
      <c r="D8" s="2"/>
      <c r="E8" s="115"/>
      <c r="F8" s="115"/>
      <c r="G8" s="115"/>
      <c r="H8" s="115"/>
      <c r="I8" s="115"/>
      <c r="J8" s="115"/>
      <c r="K8" s="115"/>
      <c r="L8" s="115"/>
      <c r="N8" s="5" t="s">
        <v>234</v>
      </c>
      <c r="O8" s="204" t="s">
        <v>806</v>
      </c>
      <c r="P8" s="204"/>
    </row>
    <row r="9" spans="1:16" x14ac:dyDescent="0.2">
      <c r="A9" s="157" t="s">
        <v>0</v>
      </c>
      <c r="B9" s="157" t="s">
        <v>0</v>
      </c>
    </row>
    <row r="10" spans="1:16" x14ac:dyDescent="0.2">
      <c r="B10" s="157" t="s">
        <v>0</v>
      </c>
      <c r="O10" s="205" t="s">
        <v>317</v>
      </c>
      <c r="P10" s="205"/>
    </row>
    <row r="11" spans="1:16" x14ac:dyDescent="0.2">
      <c r="B11" s="157" t="s">
        <v>0</v>
      </c>
    </row>
    <row r="12" spans="1:16" ht="25.5" x14ac:dyDescent="0.2">
      <c r="B12" s="157" t="s">
        <v>0</v>
      </c>
      <c r="O12" s="110">
        <v>40</v>
      </c>
      <c r="P12" s="111" t="s">
        <v>807</v>
      </c>
    </row>
    <row r="13" spans="1:16" x14ac:dyDescent="0.2">
      <c r="B13" s="157" t="s">
        <v>0</v>
      </c>
      <c r="O13" s="110">
        <v>3</v>
      </c>
      <c r="P13" s="111" t="s">
        <v>808</v>
      </c>
    </row>
    <row r="14" spans="1:16" x14ac:dyDescent="0.2">
      <c r="B14" s="157" t="s">
        <v>0</v>
      </c>
    </row>
    <row r="15" spans="1:16" x14ac:dyDescent="0.2">
      <c r="O15" s="205" t="s">
        <v>318</v>
      </c>
      <c r="P15" s="205"/>
    </row>
    <row r="17" spans="1:16" x14ac:dyDescent="0.2">
      <c r="O17" s="113"/>
    </row>
    <row r="18" spans="1:16" x14ac:dyDescent="0.2">
      <c r="O18" s="113"/>
    </row>
    <row r="20" spans="1:16" x14ac:dyDescent="0.2">
      <c r="O20" s="205" t="s">
        <v>319</v>
      </c>
      <c r="P20" s="205"/>
    </row>
    <row r="23" spans="1:16" ht="15.75" x14ac:dyDescent="0.25">
      <c r="A23" s="157" t="s">
        <v>0</v>
      </c>
      <c r="B23" s="157" t="s">
        <v>0</v>
      </c>
      <c r="C23" s="6"/>
      <c r="E23" s="6"/>
      <c r="F23" s="6"/>
      <c r="G23" s="6"/>
      <c r="H23" s="6"/>
      <c r="I23" s="6"/>
      <c r="J23" s="6"/>
      <c r="K23" s="6"/>
      <c r="L23" s="6"/>
      <c r="N23" s="7" t="s">
        <v>235</v>
      </c>
      <c r="O23" s="208" t="s">
        <v>809</v>
      </c>
      <c r="P23" s="208"/>
    </row>
    <row r="24" spans="1:16" ht="13.5" thickBot="1" x14ac:dyDescent="0.25">
      <c r="A24" s="157" t="s">
        <v>0</v>
      </c>
      <c r="B24" s="157" t="s">
        <v>0</v>
      </c>
    </row>
    <row r="25" spans="1:16" ht="16.5" thickBot="1" x14ac:dyDescent="0.3">
      <c r="A25" s="157" t="s">
        <v>0</v>
      </c>
      <c r="B25" s="157" t="s">
        <v>0</v>
      </c>
      <c r="C25" s="11">
        <v>15</v>
      </c>
      <c r="D25" s="29"/>
      <c r="E25" s="115"/>
      <c r="F25" s="115"/>
      <c r="G25" s="115"/>
      <c r="H25" s="115"/>
      <c r="I25" s="115"/>
      <c r="J25" s="115"/>
      <c r="K25" s="115"/>
      <c r="L25" s="115"/>
      <c r="N25" s="5" t="s">
        <v>236</v>
      </c>
      <c r="O25" s="204" t="s">
        <v>810</v>
      </c>
      <c r="P25" s="204"/>
    </row>
    <row r="26" spans="1:16" x14ac:dyDescent="0.2">
      <c r="A26" s="157" t="s">
        <v>0</v>
      </c>
      <c r="B26" s="157" t="s">
        <v>0</v>
      </c>
    </row>
    <row r="27" spans="1:16" x14ac:dyDescent="0.2">
      <c r="B27" s="157" t="s">
        <v>0</v>
      </c>
      <c r="O27" s="205" t="s">
        <v>317</v>
      </c>
      <c r="P27" s="205"/>
    </row>
    <row r="28" spans="1:16" x14ac:dyDescent="0.2">
      <c r="B28" s="157" t="s">
        <v>0</v>
      </c>
    </row>
    <row r="29" spans="1:16" x14ac:dyDescent="0.2">
      <c r="B29" s="157" t="s">
        <v>0</v>
      </c>
      <c r="O29" s="110">
        <v>15</v>
      </c>
      <c r="P29" s="111" t="s">
        <v>811</v>
      </c>
    </row>
    <row r="30" spans="1:16" x14ac:dyDescent="0.2">
      <c r="B30" s="157" t="s">
        <v>0</v>
      </c>
      <c r="O30" s="140" t="s">
        <v>535</v>
      </c>
      <c r="P30" s="143"/>
    </row>
    <row r="31" spans="1:16" x14ac:dyDescent="0.2">
      <c r="B31" s="157" t="s">
        <v>0</v>
      </c>
      <c r="O31" s="110">
        <v>7</v>
      </c>
      <c r="P31" s="111" t="s">
        <v>812</v>
      </c>
    </row>
    <row r="32" spans="1:16" x14ac:dyDescent="0.2">
      <c r="B32" s="157" t="s">
        <v>0</v>
      </c>
    </row>
    <row r="33" spans="1:16" x14ac:dyDescent="0.2">
      <c r="O33" s="205" t="s">
        <v>318</v>
      </c>
      <c r="P33" s="205"/>
    </row>
    <row r="35" spans="1:16" x14ac:dyDescent="0.2">
      <c r="O35" s="113"/>
    </row>
    <row r="36" spans="1:16" x14ac:dyDescent="0.2">
      <c r="O36" s="113"/>
    </row>
    <row r="38" spans="1:16" x14ac:dyDescent="0.2">
      <c r="O38" s="205" t="s">
        <v>319</v>
      </c>
      <c r="P38" s="205"/>
    </row>
    <row r="40" spans="1:16" ht="13.5" thickBot="1" x14ac:dyDescent="0.25"/>
    <row r="41" spans="1:16" ht="16.5" thickBot="1" x14ac:dyDescent="0.3">
      <c r="A41" s="157" t="s">
        <v>0</v>
      </c>
      <c r="B41" s="157" t="s">
        <v>0</v>
      </c>
      <c r="C41" s="11">
        <v>15</v>
      </c>
      <c r="D41" s="29"/>
      <c r="E41" s="115"/>
      <c r="F41" s="115"/>
      <c r="G41" s="115"/>
      <c r="H41" s="115"/>
      <c r="I41" s="115"/>
      <c r="J41" s="115"/>
      <c r="K41" s="115"/>
      <c r="L41" s="115"/>
      <c r="N41" s="5" t="s">
        <v>240</v>
      </c>
      <c r="O41" s="204" t="s">
        <v>813</v>
      </c>
      <c r="P41" s="204"/>
    </row>
    <row r="42" spans="1:16" x14ac:dyDescent="0.2">
      <c r="A42" s="157" t="s">
        <v>0</v>
      </c>
      <c r="B42" s="157" t="s">
        <v>0</v>
      </c>
    </row>
    <row r="43" spans="1:16" x14ac:dyDescent="0.2">
      <c r="B43" s="157" t="s">
        <v>0</v>
      </c>
      <c r="O43" s="205" t="s">
        <v>317</v>
      </c>
      <c r="P43" s="205"/>
    </row>
    <row r="44" spans="1:16" x14ac:dyDescent="0.2">
      <c r="B44" s="157" t="s">
        <v>0</v>
      </c>
    </row>
    <row r="45" spans="1:16" ht="25.5" x14ac:dyDescent="0.2">
      <c r="B45" s="157" t="s">
        <v>0</v>
      </c>
      <c r="O45" s="110">
        <v>8</v>
      </c>
      <c r="P45" s="111" t="s">
        <v>814</v>
      </c>
    </row>
    <row r="46" spans="1:16" x14ac:dyDescent="0.2">
      <c r="B46" s="157" t="s">
        <v>0</v>
      </c>
      <c r="O46" s="110">
        <v>7</v>
      </c>
      <c r="P46" s="111" t="s">
        <v>815</v>
      </c>
    </row>
    <row r="47" spans="1:16" x14ac:dyDescent="0.2">
      <c r="B47" s="157" t="s">
        <v>0</v>
      </c>
    </row>
    <row r="48" spans="1:16" x14ac:dyDescent="0.2">
      <c r="O48" s="205" t="s">
        <v>318</v>
      </c>
      <c r="P48" s="205"/>
    </row>
    <row r="50" spans="1:16" x14ac:dyDescent="0.2">
      <c r="O50" s="113"/>
    </row>
    <row r="51" spans="1:16" x14ac:dyDescent="0.2">
      <c r="O51" s="113"/>
    </row>
    <row r="53" spans="1:16" x14ac:dyDescent="0.2">
      <c r="O53" s="205" t="s">
        <v>319</v>
      </c>
      <c r="P53" s="205"/>
    </row>
    <row r="56" spans="1:16" ht="15.75" x14ac:dyDescent="0.25">
      <c r="A56" s="157" t="s">
        <v>0</v>
      </c>
      <c r="B56" s="157" t="s">
        <v>0</v>
      </c>
      <c r="C56" s="6"/>
      <c r="E56" s="6"/>
      <c r="F56" s="6"/>
      <c r="G56" s="6"/>
      <c r="H56" s="6"/>
      <c r="I56" s="6"/>
      <c r="J56" s="6"/>
      <c r="K56" s="6"/>
      <c r="L56" s="6"/>
      <c r="N56" s="7" t="s">
        <v>237</v>
      </c>
      <c r="O56" s="208" t="s">
        <v>816</v>
      </c>
      <c r="P56" s="208"/>
    </row>
    <row r="57" spans="1:16" ht="13.5" thickBot="1" x14ac:dyDescent="0.25">
      <c r="A57" s="157" t="s">
        <v>0</v>
      </c>
      <c r="B57" s="157" t="s">
        <v>0</v>
      </c>
    </row>
    <row r="58" spans="1:16" ht="16.5" thickBot="1" x14ac:dyDescent="0.3">
      <c r="A58" s="157" t="s">
        <v>0</v>
      </c>
      <c r="B58" s="157" t="s">
        <v>0</v>
      </c>
      <c r="C58" s="11">
        <v>9</v>
      </c>
      <c r="D58" s="29"/>
      <c r="E58" s="139"/>
      <c r="F58" s="115"/>
      <c r="G58" s="115"/>
      <c r="H58" s="115"/>
      <c r="I58" s="115"/>
      <c r="J58" s="115"/>
      <c r="K58" s="115"/>
      <c r="L58" s="115"/>
      <c r="N58" s="5" t="s">
        <v>238</v>
      </c>
      <c r="O58" s="204" t="s">
        <v>817</v>
      </c>
      <c r="P58" s="204"/>
    </row>
    <row r="59" spans="1:16" x14ac:dyDescent="0.2">
      <c r="A59" s="157" t="s">
        <v>0</v>
      </c>
      <c r="B59" s="157" t="s">
        <v>0</v>
      </c>
    </row>
    <row r="60" spans="1:16" x14ac:dyDescent="0.2">
      <c r="B60" s="157" t="s">
        <v>0</v>
      </c>
      <c r="O60" s="205" t="s">
        <v>317</v>
      </c>
      <c r="P60" s="205"/>
    </row>
    <row r="61" spans="1:16" x14ac:dyDescent="0.2">
      <c r="B61" s="157" t="s">
        <v>0</v>
      </c>
    </row>
    <row r="62" spans="1:16" x14ac:dyDescent="0.2">
      <c r="B62" s="157" t="s">
        <v>0</v>
      </c>
      <c r="O62" s="110">
        <v>9</v>
      </c>
      <c r="P62" s="111" t="s">
        <v>818</v>
      </c>
    </row>
    <row r="63" spans="1:16" x14ac:dyDescent="0.2">
      <c r="B63" s="157" t="s">
        <v>0</v>
      </c>
    </row>
    <row r="64" spans="1:16" x14ac:dyDescent="0.2">
      <c r="O64" s="205" t="s">
        <v>318</v>
      </c>
      <c r="P64" s="205"/>
    </row>
    <row r="66" spans="1:16" x14ac:dyDescent="0.2">
      <c r="O66" s="113"/>
    </row>
    <row r="67" spans="1:16" x14ac:dyDescent="0.2">
      <c r="O67" s="113"/>
    </row>
    <row r="69" spans="1:16" x14ac:dyDescent="0.2">
      <c r="O69" s="205" t="s">
        <v>319</v>
      </c>
      <c r="P69" s="205"/>
    </row>
    <row r="71" spans="1:16" ht="13.5" thickBot="1" x14ac:dyDescent="0.25"/>
    <row r="72" spans="1:16" ht="16.5" thickBot="1" x14ac:dyDescent="0.3">
      <c r="A72" s="157" t="s">
        <v>0</v>
      </c>
      <c r="B72" s="157" t="s">
        <v>0</v>
      </c>
      <c r="C72" s="11">
        <v>9</v>
      </c>
      <c r="D72" s="29"/>
      <c r="E72" s="11"/>
      <c r="F72" s="11"/>
      <c r="G72" s="11"/>
      <c r="H72" s="11"/>
      <c r="I72" s="139"/>
      <c r="J72" s="115"/>
      <c r="K72" s="118"/>
      <c r="L72" s="11"/>
      <c r="N72" s="5" t="s">
        <v>239</v>
      </c>
      <c r="O72" s="204" t="s">
        <v>819</v>
      </c>
      <c r="P72" s="204"/>
    </row>
    <row r="73" spans="1:16" x14ac:dyDescent="0.2">
      <c r="A73" s="157" t="s">
        <v>0</v>
      </c>
      <c r="B73" s="157" t="s">
        <v>0</v>
      </c>
    </row>
    <row r="74" spans="1:16" x14ac:dyDescent="0.2">
      <c r="B74" s="157" t="s">
        <v>0</v>
      </c>
      <c r="O74" s="205" t="s">
        <v>317</v>
      </c>
      <c r="P74" s="205"/>
    </row>
    <row r="75" spans="1:16" x14ac:dyDescent="0.2">
      <c r="B75" s="157" t="s">
        <v>0</v>
      </c>
    </row>
    <row r="76" spans="1:16" x14ac:dyDescent="0.2">
      <c r="B76" s="157" t="s">
        <v>0</v>
      </c>
      <c r="O76" s="110">
        <v>5</v>
      </c>
      <c r="P76" s="111" t="s">
        <v>820</v>
      </c>
    </row>
    <row r="77" spans="1:16" x14ac:dyDescent="0.2">
      <c r="B77" s="157" t="s">
        <v>0</v>
      </c>
      <c r="O77" s="110">
        <v>4</v>
      </c>
      <c r="P77" s="111" t="s">
        <v>821</v>
      </c>
    </row>
    <row r="78" spans="1:16" x14ac:dyDescent="0.2">
      <c r="B78" s="157" t="s">
        <v>0</v>
      </c>
    </row>
    <row r="79" spans="1:16" x14ac:dyDescent="0.2">
      <c r="O79" s="205" t="s">
        <v>318</v>
      </c>
      <c r="P79" s="205"/>
    </row>
    <row r="81" spans="1:16" x14ac:dyDescent="0.2">
      <c r="O81" s="113"/>
    </row>
    <row r="82" spans="1:16" x14ac:dyDescent="0.2">
      <c r="O82" s="113"/>
    </row>
    <row r="84" spans="1:16" x14ac:dyDescent="0.2">
      <c r="O84" s="205" t="s">
        <v>319</v>
      </c>
      <c r="P84" s="205"/>
    </row>
    <row r="86" spans="1:16" ht="13.5" thickBot="1" x14ac:dyDescent="0.25"/>
    <row r="87" spans="1:16" ht="16.5" thickBot="1" x14ac:dyDescent="0.3">
      <c r="A87" s="157" t="s">
        <v>0</v>
      </c>
      <c r="B87" s="157" t="s">
        <v>0</v>
      </c>
      <c r="C87" s="11">
        <v>9</v>
      </c>
      <c r="D87" s="29"/>
      <c r="E87" s="11"/>
      <c r="F87" s="11"/>
      <c r="G87" s="11"/>
      <c r="H87" s="11"/>
      <c r="I87" s="30"/>
      <c r="J87" s="11"/>
      <c r="K87" s="144"/>
      <c r="L87" s="115"/>
      <c r="N87" s="5" t="s">
        <v>241</v>
      </c>
      <c r="O87" s="204" t="s">
        <v>822</v>
      </c>
      <c r="P87" s="204"/>
    </row>
    <row r="88" spans="1:16" x14ac:dyDescent="0.2">
      <c r="A88" s="157" t="s">
        <v>0</v>
      </c>
      <c r="B88" s="157" t="s">
        <v>0</v>
      </c>
    </row>
    <row r="89" spans="1:16" x14ac:dyDescent="0.2">
      <c r="B89" s="157" t="s">
        <v>0</v>
      </c>
      <c r="O89" s="205" t="s">
        <v>317</v>
      </c>
      <c r="P89" s="205"/>
    </row>
    <row r="90" spans="1:16" x14ac:dyDescent="0.2">
      <c r="B90" s="157" t="s">
        <v>0</v>
      </c>
    </row>
    <row r="91" spans="1:16" ht="25.5" x14ac:dyDescent="0.2">
      <c r="B91" s="157" t="s">
        <v>0</v>
      </c>
      <c r="O91" s="110">
        <v>9</v>
      </c>
      <c r="P91" s="111" t="s">
        <v>823</v>
      </c>
    </row>
    <row r="92" spans="1:16" x14ac:dyDescent="0.2">
      <c r="B92" s="157" t="s">
        <v>0</v>
      </c>
    </row>
    <row r="93" spans="1:16" x14ac:dyDescent="0.2">
      <c r="O93" s="205" t="s">
        <v>318</v>
      </c>
      <c r="P93" s="205"/>
    </row>
    <row r="95" spans="1:16" x14ac:dyDescent="0.2">
      <c r="O95" s="113"/>
    </row>
    <row r="96" spans="1:16" x14ac:dyDescent="0.2">
      <c r="O96" s="113"/>
    </row>
    <row r="98" spans="15:16" x14ac:dyDescent="0.2">
      <c r="O98" s="205" t="s">
        <v>319</v>
      </c>
      <c r="P98" s="205"/>
    </row>
  </sheetData>
  <autoFilter ref="A1:B98"/>
  <mergeCells count="28">
    <mergeCell ref="O20:P20"/>
    <mergeCell ref="O2:P2"/>
    <mergeCell ref="O6:P6"/>
    <mergeCell ref="O8:P8"/>
    <mergeCell ref="O10:P10"/>
    <mergeCell ref="O15:P15"/>
    <mergeCell ref="O23:P23"/>
    <mergeCell ref="O25:P25"/>
    <mergeCell ref="O27:P27"/>
    <mergeCell ref="O33:P33"/>
    <mergeCell ref="O38:P38"/>
    <mergeCell ref="O41:P41"/>
    <mergeCell ref="O43:P43"/>
    <mergeCell ref="O48:P48"/>
    <mergeCell ref="O53:P53"/>
    <mergeCell ref="O56:P56"/>
    <mergeCell ref="O58:P58"/>
    <mergeCell ref="O60:P60"/>
    <mergeCell ref="O64:P64"/>
    <mergeCell ref="O69:P69"/>
    <mergeCell ref="O72:P72"/>
    <mergeCell ref="O93:P93"/>
    <mergeCell ref="O98:P98"/>
    <mergeCell ref="O74:P74"/>
    <mergeCell ref="O79:P79"/>
    <mergeCell ref="O84:P84"/>
    <mergeCell ref="O87:P87"/>
    <mergeCell ref="O89:P89"/>
  </mergeCells>
  <pageMargins left="0.7" right="0.7" top="0.75" bottom="0.75" header="0.3" footer="0.3"/>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zoomScaleNormal="100" workbookViewId="0">
      <selection activeCell="M2" sqref="M2:N2"/>
    </sheetView>
  </sheetViews>
  <sheetFormatPr defaultRowHeight="12.75" x14ac:dyDescent="0.2"/>
  <cols>
    <col min="1" max="1" width="9.140625" style="1" customWidth="1"/>
    <col min="2" max="9" width="6.7109375" style="2" customWidth="1"/>
    <col min="10" max="10" width="2.7109375" style="1" customWidth="1"/>
    <col min="11" max="11" width="3.5703125" style="1" bestFit="1" customWidth="1"/>
    <col min="12" max="12" width="7.85546875" style="1" customWidth="1"/>
    <col min="13" max="13" width="49.5703125" style="1" bestFit="1" customWidth="1"/>
    <col min="14" max="14" width="9" style="1" bestFit="1" customWidth="1"/>
    <col min="15" max="16384" width="9.140625" style="1"/>
  </cols>
  <sheetData>
    <row r="1" spans="1:14" ht="125.25" customHeight="1" thickBot="1" x14ac:dyDescent="0.25">
      <c r="A1" s="2"/>
      <c r="B1" s="172" t="s">
        <v>282</v>
      </c>
      <c r="C1" s="172" t="s">
        <v>283</v>
      </c>
      <c r="D1" s="172" t="s">
        <v>284</v>
      </c>
      <c r="E1" s="172" t="s">
        <v>285</v>
      </c>
      <c r="F1" s="172" t="s">
        <v>286</v>
      </c>
      <c r="G1" s="172" t="s">
        <v>287</v>
      </c>
      <c r="H1" s="172" t="s">
        <v>288</v>
      </c>
      <c r="I1" s="172" t="s">
        <v>289</v>
      </c>
      <c r="K1" s="179" t="s">
        <v>278</v>
      </c>
      <c r="L1" s="180"/>
      <c r="M1" s="180"/>
      <c r="N1" s="180"/>
    </row>
    <row r="2" spans="1:14" ht="13.5" customHeight="1" x14ac:dyDescent="0.2">
      <c r="A2" s="2"/>
      <c r="B2" s="173"/>
      <c r="C2" s="173"/>
      <c r="D2" s="173"/>
      <c r="E2" s="173"/>
      <c r="F2" s="173"/>
      <c r="G2" s="173"/>
      <c r="H2" s="173"/>
      <c r="I2" s="173"/>
      <c r="K2" s="175" t="s">
        <v>17</v>
      </c>
      <c r="L2" s="176"/>
      <c r="M2" s="176"/>
      <c r="N2" s="181"/>
    </row>
    <row r="3" spans="1:14" ht="13.5" thickBot="1" x14ac:dyDescent="0.25">
      <c r="A3" s="2"/>
      <c r="B3" s="174"/>
      <c r="C3" s="174"/>
      <c r="D3" s="174"/>
      <c r="E3" s="174"/>
      <c r="F3" s="174"/>
      <c r="G3" s="174"/>
      <c r="H3" s="174"/>
      <c r="I3" s="174"/>
      <c r="K3" s="177" t="s">
        <v>279</v>
      </c>
      <c r="L3" s="178"/>
      <c r="M3" s="178">
        <f>category!$A$2</f>
        <v>0</v>
      </c>
      <c r="N3" s="182"/>
    </row>
    <row r="4" spans="1:14" ht="25.5" x14ac:dyDescent="0.2">
      <c r="A4" s="10"/>
      <c r="B4" s="28" t="s">
        <v>291</v>
      </c>
      <c r="C4" s="28" t="s">
        <v>292</v>
      </c>
      <c r="D4" s="28" t="s">
        <v>293</v>
      </c>
      <c r="E4" s="28" t="s">
        <v>294</v>
      </c>
      <c r="F4" s="28" t="s">
        <v>295</v>
      </c>
      <c r="G4" s="28" t="s">
        <v>296</v>
      </c>
      <c r="H4" s="28" t="s">
        <v>297</v>
      </c>
      <c r="I4" s="28" t="s">
        <v>290</v>
      </c>
      <c r="M4" s="55" t="s">
        <v>280</v>
      </c>
      <c r="N4" s="56" t="s">
        <v>281</v>
      </c>
    </row>
    <row r="5" spans="1:14" x14ac:dyDescent="0.2">
      <c r="A5" s="27"/>
      <c r="B5" s="26"/>
      <c r="C5" s="26"/>
      <c r="D5" s="26"/>
      <c r="E5" s="26"/>
      <c r="F5" s="26"/>
      <c r="G5" s="26"/>
      <c r="H5" s="26"/>
      <c r="I5" s="26"/>
    </row>
    <row r="6" spans="1:14" x14ac:dyDescent="0.2">
      <c r="A6" s="1" t="s">
        <v>12</v>
      </c>
      <c r="B6" s="30">
        <f>'1_project_process'!E3</f>
        <v>0</v>
      </c>
      <c r="C6" s="11">
        <f>'1_project_process'!F3</f>
        <v>0</v>
      </c>
      <c r="D6" s="31">
        <f>'1_project_process'!G3</f>
        <v>0</v>
      </c>
      <c r="E6" s="31">
        <f>'1_project_process'!H3</f>
        <v>0</v>
      </c>
      <c r="F6" s="31">
        <f>'1_project_process'!I3</f>
        <v>0</v>
      </c>
      <c r="G6" s="31">
        <f>'1_project_process'!J3</f>
        <v>0</v>
      </c>
      <c r="H6" s="31">
        <f>'1_project_process'!K3</f>
        <v>0</v>
      </c>
      <c r="I6" s="31">
        <f>'1_project_process'!L3</f>
        <v>0</v>
      </c>
      <c r="K6" s="201" t="s">
        <v>1</v>
      </c>
      <c r="L6" s="201" t="s">
        <v>298</v>
      </c>
      <c r="M6" s="201"/>
      <c r="N6" s="200">
        <f>I7/$I$34</f>
        <v>0.06</v>
      </c>
    </row>
    <row r="7" spans="1:14" x14ac:dyDescent="0.2">
      <c r="A7" s="1" t="s">
        <v>13</v>
      </c>
      <c r="B7" s="30">
        <f>'1_project_process'!E4</f>
        <v>60</v>
      </c>
      <c r="C7" s="11">
        <f>'1_project_process'!F4</f>
        <v>60</v>
      </c>
      <c r="D7" s="31">
        <f>'1_project_process'!G4</f>
        <v>60</v>
      </c>
      <c r="E7" s="31">
        <f>'1_project_process'!H4</f>
        <v>60</v>
      </c>
      <c r="F7" s="31">
        <f>'1_project_process'!I4</f>
        <v>60</v>
      </c>
      <c r="G7" s="31">
        <f>'1_project_process'!J4</f>
        <v>60</v>
      </c>
      <c r="H7" s="31">
        <f>'1_project_process'!K4</f>
        <v>60</v>
      </c>
      <c r="I7" s="31">
        <f>'1_project_process'!L4</f>
        <v>60</v>
      </c>
      <c r="K7" s="201"/>
      <c r="L7" s="201"/>
      <c r="M7" s="201"/>
      <c r="N7" s="200"/>
    </row>
    <row r="9" spans="1:14" x14ac:dyDescent="0.2">
      <c r="A9" s="1" t="s">
        <v>12</v>
      </c>
      <c r="B9" s="32" t="e">
        <f>'2_siting'!E3</f>
        <v>#N/A</v>
      </c>
      <c r="C9" s="33" t="e">
        <f>'2_siting'!F3</f>
        <v>#N/A</v>
      </c>
      <c r="D9" s="32" t="e">
        <f>'2_siting'!G3</f>
        <v>#N/A</v>
      </c>
      <c r="E9" s="34" t="e">
        <f>'2_siting'!H3</f>
        <v>#N/A</v>
      </c>
      <c r="F9" s="34" t="e">
        <f>'2_siting'!I3</f>
        <v>#N/A</v>
      </c>
      <c r="G9" s="34" t="e">
        <f>'2_siting'!J3</f>
        <v>#N/A</v>
      </c>
      <c r="H9" s="34" t="e">
        <f>'2_siting'!K3</f>
        <v>#N/A</v>
      </c>
      <c r="I9" s="34" t="e">
        <f>'2_siting'!L3</f>
        <v>#N/A</v>
      </c>
      <c r="K9" s="202" t="s">
        <v>2</v>
      </c>
      <c r="L9" s="202" t="s">
        <v>299</v>
      </c>
      <c r="M9" s="202"/>
      <c r="N9" s="199">
        <f>I10/$I$34</f>
        <v>0.18</v>
      </c>
    </row>
    <row r="10" spans="1:14" x14ac:dyDescent="0.2">
      <c r="A10" s="1" t="s">
        <v>13</v>
      </c>
      <c r="B10" s="32">
        <f>'2_siting'!E4</f>
        <v>180</v>
      </c>
      <c r="C10" s="35">
        <f>'2_siting'!F4</f>
        <v>180</v>
      </c>
      <c r="D10" s="32">
        <f>'2_siting'!G4</f>
        <v>180</v>
      </c>
      <c r="E10" s="34">
        <f>'2_siting'!H4</f>
        <v>180</v>
      </c>
      <c r="F10" s="34">
        <f>'2_siting'!I4</f>
        <v>180</v>
      </c>
      <c r="G10" s="34">
        <f>'2_siting'!J4</f>
        <v>180</v>
      </c>
      <c r="H10" s="34">
        <f>'2_siting'!K4</f>
        <v>180</v>
      </c>
      <c r="I10" s="34">
        <f>'2_siting'!L4</f>
        <v>180</v>
      </c>
      <c r="K10" s="202"/>
      <c r="L10" s="202"/>
      <c r="M10" s="202"/>
      <c r="N10" s="199"/>
    </row>
    <row r="12" spans="1:14" x14ac:dyDescent="0.2">
      <c r="A12" s="1" t="s">
        <v>12</v>
      </c>
      <c r="B12" s="37" t="e">
        <f>'3_mobility'!E3</f>
        <v>#N/A</v>
      </c>
      <c r="C12" s="36" t="e">
        <f>'3_mobility'!F3</f>
        <v>#N/A</v>
      </c>
      <c r="D12" s="36" t="e">
        <f>'3_mobility'!G3</f>
        <v>#N/A</v>
      </c>
      <c r="E12" s="36" t="e">
        <f>'3_mobility'!H3</f>
        <v>#N/A</v>
      </c>
      <c r="F12" s="36" t="e">
        <f>'3_mobility'!I3</f>
        <v>#N/A</v>
      </c>
      <c r="G12" s="36" t="e">
        <f>'3_mobility'!J3</f>
        <v>#N/A</v>
      </c>
      <c r="H12" s="36" t="e">
        <f>'3_mobility'!K3</f>
        <v>#N/A</v>
      </c>
      <c r="I12" s="36" t="e">
        <f>'3_mobility'!L3</f>
        <v>#N/A</v>
      </c>
      <c r="K12" s="203" t="s">
        <v>3</v>
      </c>
      <c r="L12" s="203" t="s">
        <v>300</v>
      </c>
      <c r="M12" s="203"/>
      <c r="N12" s="198">
        <f>I13/$I$34</f>
        <v>0.12</v>
      </c>
    </row>
    <row r="13" spans="1:14" x14ac:dyDescent="0.2">
      <c r="A13" s="1" t="s">
        <v>13</v>
      </c>
      <c r="B13" s="37">
        <f>'3_mobility'!E4</f>
        <v>120</v>
      </c>
      <c r="C13" s="36">
        <f>'3_mobility'!F4</f>
        <v>120</v>
      </c>
      <c r="D13" s="36">
        <f>'3_mobility'!G4</f>
        <v>120</v>
      </c>
      <c r="E13" s="36">
        <f>'3_mobility'!H4</f>
        <v>120</v>
      </c>
      <c r="F13" s="36">
        <f>'3_mobility'!I4</f>
        <v>120</v>
      </c>
      <c r="G13" s="36">
        <f>'3_mobility'!J4</f>
        <v>120</v>
      </c>
      <c r="H13" s="36">
        <f>'3_mobility'!K4</f>
        <v>120</v>
      </c>
      <c r="I13" s="36">
        <f>'3_mobility'!L4</f>
        <v>120</v>
      </c>
      <c r="K13" s="203"/>
      <c r="L13" s="203"/>
      <c r="M13" s="203"/>
      <c r="N13" s="198"/>
    </row>
    <row r="15" spans="1:14" x14ac:dyDescent="0.2">
      <c r="A15" s="1" t="s">
        <v>12</v>
      </c>
      <c r="B15" s="39">
        <f>'4_nature'!E3</f>
        <v>0</v>
      </c>
      <c r="C15" s="38">
        <f>'4_nature'!F3</f>
        <v>0</v>
      </c>
      <c r="D15" s="38">
        <f>'4_nature'!G3</f>
        <v>0</v>
      </c>
      <c r="E15" s="38">
        <f>'4_nature'!H3</f>
        <v>0</v>
      </c>
      <c r="F15" s="38">
        <f>'4_nature'!I3</f>
        <v>0</v>
      </c>
      <c r="G15" s="38">
        <f>'4_nature'!J3</f>
        <v>0</v>
      </c>
      <c r="H15" s="38">
        <f>'4_nature'!K3</f>
        <v>0</v>
      </c>
      <c r="I15" s="38">
        <f>'4_nature'!L3</f>
        <v>0</v>
      </c>
      <c r="K15" s="191" t="s">
        <v>4</v>
      </c>
      <c r="L15" s="191" t="s">
        <v>301</v>
      </c>
      <c r="M15" s="191"/>
      <c r="N15" s="166">
        <f>I16/$I$34</f>
        <v>0.12</v>
      </c>
    </row>
    <row r="16" spans="1:14" x14ac:dyDescent="0.2">
      <c r="A16" s="1" t="s">
        <v>13</v>
      </c>
      <c r="B16" s="39">
        <f>'4_nature'!E4</f>
        <v>120</v>
      </c>
      <c r="C16" s="38">
        <f>'4_nature'!F4</f>
        <v>120</v>
      </c>
      <c r="D16" s="38">
        <f>'4_nature'!G4</f>
        <v>120</v>
      </c>
      <c r="E16" s="38">
        <f>'4_nature'!H4</f>
        <v>120</v>
      </c>
      <c r="F16" s="38">
        <f>'4_nature'!I4</f>
        <v>120</v>
      </c>
      <c r="G16" s="38">
        <f>'4_nature'!J4</f>
        <v>120</v>
      </c>
      <c r="H16" s="38">
        <f>'4_nature'!K4</f>
        <v>120</v>
      </c>
      <c r="I16" s="38">
        <f>'4_nature'!L4</f>
        <v>120</v>
      </c>
      <c r="K16" s="191"/>
      <c r="L16" s="191"/>
      <c r="M16" s="191"/>
      <c r="N16" s="166"/>
    </row>
    <row r="18" spans="1:14" x14ac:dyDescent="0.2">
      <c r="A18" s="1" t="s">
        <v>12</v>
      </c>
      <c r="B18" s="41">
        <f>'5_water'!E3</f>
        <v>0</v>
      </c>
      <c r="C18" s="40">
        <f>'5_water'!F3</f>
        <v>0</v>
      </c>
      <c r="D18" s="40">
        <f>'5_water'!G3</f>
        <v>0</v>
      </c>
      <c r="E18" s="40">
        <f>'5_water'!H3</f>
        <v>0</v>
      </c>
      <c r="F18" s="40">
        <f>'5_water'!I3</f>
        <v>0</v>
      </c>
      <c r="G18" s="40">
        <f>'5_water'!J3</f>
        <v>0</v>
      </c>
      <c r="H18" s="40">
        <f>'5_water'!K3</f>
        <v>0</v>
      </c>
      <c r="I18" s="40">
        <f>'5_water'!L3</f>
        <v>0</v>
      </c>
      <c r="K18" s="192" t="s">
        <v>5</v>
      </c>
      <c r="L18" s="192" t="s">
        <v>15</v>
      </c>
      <c r="M18" s="192"/>
      <c r="N18" s="171">
        <f>I19/$I$34</f>
        <v>0.06</v>
      </c>
    </row>
    <row r="19" spans="1:14" x14ac:dyDescent="0.2">
      <c r="A19" s="1" t="s">
        <v>13</v>
      </c>
      <c r="B19" s="41">
        <f>'5_water'!E4</f>
        <v>60</v>
      </c>
      <c r="C19" s="40">
        <f>'5_water'!F4</f>
        <v>60</v>
      </c>
      <c r="D19" s="40">
        <f>'5_water'!G4</f>
        <v>60</v>
      </c>
      <c r="E19" s="40">
        <f>'5_water'!H4</f>
        <v>60</v>
      </c>
      <c r="F19" s="40">
        <f>'5_water'!I4</f>
        <v>60</v>
      </c>
      <c r="G19" s="40">
        <f>'5_water'!J4</f>
        <v>60</v>
      </c>
      <c r="H19" s="40">
        <f>'5_water'!K4</f>
        <v>60</v>
      </c>
      <c r="I19" s="40">
        <f>'5_water'!L4</f>
        <v>60</v>
      </c>
      <c r="K19" s="192"/>
      <c r="L19" s="192"/>
      <c r="M19" s="192"/>
      <c r="N19" s="171"/>
    </row>
    <row r="21" spans="1:14" x14ac:dyDescent="0.2">
      <c r="A21" s="1" t="s">
        <v>12</v>
      </c>
      <c r="B21" s="43">
        <f>'6_materials'!E3</f>
        <v>0</v>
      </c>
      <c r="C21" s="42">
        <f>'6_materials'!F3</f>
        <v>0</v>
      </c>
      <c r="D21" s="42">
        <f>'6_materials'!G3</f>
        <v>0</v>
      </c>
      <c r="E21" s="42">
        <f>'6_materials'!H3</f>
        <v>0</v>
      </c>
      <c r="F21" s="42">
        <f>'6_materials'!I3</f>
        <v>0</v>
      </c>
      <c r="G21" s="42">
        <f>'6_materials'!J3</f>
        <v>0</v>
      </c>
      <c r="H21" s="42">
        <f>'6_materials'!K3</f>
        <v>0</v>
      </c>
      <c r="I21" s="42">
        <f>'6_materials'!L3</f>
        <v>0</v>
      </c>
      <c r="K21" s="193" t="s">
        <v>7</v>
      </c>
      <c r="L21" s="193" t="s">
        <v>302</v>
      </c>
      <c r="M21" s="193"/>
      <c r="N21" s="170">
        <f>I22/$I$34</f>
        <v>0.06</v>
      </c>
    </row>
    <row r="22" spans="1:14" x14ac:dyDescent="0.2">
      <c r="A22" s="1" t="s">
        <v>13</v>
      </c>
      <c r="B22" s="43">
        <f>'6_materials'!E4</f>
        <v>60</v>
      </c>
      <c r="C22" s="42">
        <f>'6_materials'!F4</f>
        <v>60</v>
      </c>
      <c r="D22" s="42">
        <f>'6_materials'!G4</f>
        <v>60</v>
      </c>
      <c r="E22" s="42">
        <f>'6_materials'!H4</f>
        <v>60</v>
      </c>
      <c r="F22" s="42">
        <f>'6_materials'!I4</f>
        <v>60</v>
      </c>
      <c r="G22" s="42">
        <f>'6_materials'!J4</f>
        <v>60</v>
      </c>
      <c r="H22" s="42">
        <f>'6_materials'!K4</f>
        <v>60</v>
      </c>
      <c r="I22" s="42">
        <f>'6_materials'!L4</f>
        <v>60</v>
      </c>
      <c r="K22" s="193"/>
      <c r="L22" s="193"/>
      <c r="M22" s="193"/>
      <c r="N22" s="170"/>
    </row>
    <row r="24" spans="1:14" x14ac:dyDescent="0.2">
      <c r="A24" s="1" t="s">
        <v>12</v>
      </c>
      <c r="B24" s="44">
        <f>'7_energy'!E3</f>
        <v>0</v>
      </c>
      <c r="C24" s="45">
        <f>'7_energy'!F3</f>
        <v>0</v>
      </c>
      <c r="D24" s="45">
        <f>'7_energy'!G3</f>
        <v>0</v>
      </c>
      <c r="E24" s="45">
        <f>'7_energy'!H3</f>
        <v>0</v>
      </c>
      <c r="F24" s="45">
        <f>'7_energy'!I3</f>
        <v>0</v>
      </c>
      <c r="G24" s="45">
        <f>'7_energy'!J3</f>
        <v>0</v>
      </c>
      <c r="H24" s="45">
        <f>'7_energy'!K3</f>
        <v>0</v>
      </c>
      <c r="I24" s="45">
        <f>'7_energy'!L3</f>
        <v>0</v>
      </c>
      <c r="K24" s="195" t="s">
        <v>8</v>
      </c>
      <c r="L24" s="195" t="s">
        <v>303</v>
      </c>
      <c r="M24" s="195"/>
      <c r="N24" s="169">
        <f>I25/$I$34</f>
        <v>0.16</v>
      </c>
    </row>
    <row r="25" spans="1:14" x14ac:dyDescent="0.2">
      <c r="A25" s="1" t="s">
        <v>13</v>
      </c>
      <c r="B25" s="44">
        <f>'7_energy'!E4</f>
        <v>160</v>
      </c>
      <c r="C25" s="45">
        <f>'7_energy'!F4</f>
        <v>160</v>
      </c>
      <c r="D25" s="45">
        <f>'7_energy'!G4</f>
        <v>160</v>
      </c>
      <c r="E25" s="45">
        <f>'7_energy'!H4</f>
        <v>160</v>
      </c>
      <c r="F25" s="45">
        <f>'7_energy'!I4</f>
        <v>160</v>
      </c>
      <c r="G25" s="45">
        <f>'7_energy'!J4</f>
        <v>160</v>
      </c>
      <c r="H25" s="45">
        <f>'7_energy'!K4</f>
        <v>160</v>
      </c>
      <c r="I25" s="45">
        <f>'7_energy'!L4</f>
        <v>160</v>
      </c>
      <c r="K25" s="195"/>
      <c r="L25" s="195"/>
      <c r="M25" s="195"/>
      <c r="N25" s="169"/>
    </row>
    <row r="27" spans="1:14" x14ac:dyDescent="0.2">
      <c r="A27" s="1" t="s">
        <v>12</v>
      </c>
      <c r="B27" s="47">
        <f>'8_quality_of_life'!E3</f>
        <v>0</v>
      </c>
      <c r="C27" s="46">
        <f>'8_quality_of_life'!F3</f>
        <v>0</v>
      </c>
      <c r="D27" s="46">
        <f>'8_quality_of_life'!G3</f>
        <v>0</v>
      </c>
      <c r="E27" s="46">
        <f>'8_quality_of_life'!H3</f>
        <v>0</v>
      </c>
      <c r="F27" s="46">
        <f>'8_quality_of_life'!I3</f>
        <v>0</v>
      </c>
      <c r="G27" s="46">
        <f>'8_quality_of_life'!J3</f>
        <v>0</v>
      </c>
      <c r="H27" s="46">
        <f>'8_quality_of_life'!K3</f>
        <v>0</v>
      </c>
      <c r="I27" s="46">
        <f>'8_quality_of_life'!L3</f>
        <v>0</v>
      </c>
      <c r="K27" s="196" t="s">
        <v>9</v>
      </c>
      <c r="L27" s="196" t="s">
        <v>304</v>
      </c>
      <c r="M27" s="196"/>
      <c r="N27" s="168">
        <f>I28/$I$34</f>
        <v>0.12</v>
      </c>
    </row>
    <row r="28" spans="1:14" x14ac:dyDescent="0.2">
      <c r="A28" s="1" t="s">
        <v>13</v>
      </c>
      <c r="B28" s="47">
        <f>'8_quality_of_life'!E4</f>
        <v>120</v>
      </c>
      <c r="C28" s="46">
        <f>'8_quality_of_life'!F4</f>
        <v>120</v>
      </c>
      <c r="D28" s="46">
        <f>'8_quality_of_life'!G4</f>
        <v>120</v>
      </c>
      <c r="E28" s="46">
        <f>'8_quality_of_life'!H4</f>
        <v>120</v>
      </c>
      <c r="F28" s="46">
        <f>'8_quality_of_life'!I4</f>
        <v>120</v>
      </c>
      <c r="G28" s="46">
        <f>'8_quality_of_life'!J4</f>
        <v>120</v>
      </c>
      <c r="H28" s="46">
        <f>'8_quality_of_life'!K4</f>
        <v>120</v>
      </c>
      <c r="I28" s="46">
        <f>'8_quality_of_life'!L4</f>
        <v>120</v>
      </c>
      <c r="K28" s="196"/>
      <c r="L28" s="196"/>
      <c r="M28" s="196"/>
      <c r="N28" s="168"/>
    </row>
    <row r="30" spans="1:14" x14ac:dyDescent="0.2">
      <c r="A30" s="1" t="s">
        <v>12</v>
      </c>
      <c r="B30" s="49">
        <f>'9_socio-econ'!E3</f>
        <v>0</v>
      </c>
      <c r="C30" s="48">
        <f>'9_socio-econ'!F3</f>
        <v>0</v>
      </c>
      <c r="D30" s="48">
        <f>'9_socio-econ'!G3</f>
        <v>0</v>
      </c>
      <c r="E30" s="48">
        <f>'9_socio-econ'!H3</f>
        <v>0</v>
      </c>
      <c r="F30" s="48">
        <f>'9_socio-econ'!I3</f>
        <v>0</v>
      </c>
      <c r="G30" s="48">
        <f>'9_socio-econ'!J3</f>
        <v>0</v>
      </c>
      <c r="H30" s="48">
        <f>'9_socio-econ'!K3</f>
        <v>0</v>
      </c>
      <c r="I30" s="48">
        <f>'9_socio-econ'!L3</f>
        <v>0</v>
      </c>
      <c r="K30" s="197" t="s">
        <v>10</v>
      </c>
      <c r="L30" s="197" t="s">
        <v>305</v>
      </c>
      <c r="M30" s="197"/>
      <c r="N30" s="167">
        <f>I31/$I$34</f>
        <v>0.12</v>
      </c>
    </row>
    <row r="31" spans="1:14" x14ac:dyDescent="0.2">
      <c r="A31" s="1" t="s">
        <v>13</v>
      </c>
      <c r="B31" s="49">
        <f>'9_socio-econ'!E4</f>
        <v>120</v>
      </c>
      <c r="C31" s="48">
        <f>'9_socio-econ'!F4</f>
        <v>120</v>
      </c>
      <c r="D31" s="48">
        <f>'9_socio-econ'!G4</f>
        <v>120</v>
      </c>
      <c r="E31" s="48">
        <f>'9_socio-econ'!H4</f>
        <v>120</v>
      </c>
      <c r="F31" s="48">
        <f>'9_socio-econ'!I4</f>
        <v>120</v>
      </c>
      <c r="G31" s="48">
        <f>'9_socio-econ'!J4</f>
        <v>120</v>
      </c>
      <c r="H31" s="48">
        <f>'9_socio-econ'!K4</f>
        <v>120</v>
      </c>
      <c r="I31" s="48">
        <f>'9_socio-econ'!L4</f>
        <v>120</v>
      </c>
      <c r="K31" s="197"/>
      <c r="L31" s="197"/>
      <c r="M31" s="197"/>
      <c r="N31" s="167"/>
    </row>
    <row r="32" spans="1:14" ht="13.5" thickBot="1" x14ac:dyDescent="0.25"/>
    <row r="33" spans="1:13" ht="12.75" customHeight="1" thickBot="1" x14ac:dyDescent="0.25">
      <c r="A33" s="1" t="s">
        <v>12</v>
      </c>
      <c r="B33" s="53" t="e">
        <f t="shared" ref="B33:I34" si="0">B6+B9+B12+B15+B18+B21+B24+B27+B30</f>
        <v>#N/A</v>
      </c>
      <c r="C33" s="53" t="e">
        <f t="shared" si="0"/>
        <v>#N/A</v>
      </c>
      <c r="D33" s="53" t="e">
        <f t="shared" si="0"/>
        <v>#N/A</v>
      </c>
      <c r="E33" s="53" t="e">
        <f t="shared" si="0"/>
        <v>#N/A</v>
      </c>
      <c r="F33" s="53" t="e">
        <f t="shared" si="0"/>
        <v>#N/A</v>
      </c>
      <c r="G33" s="53" t="e">
        <f t="shared" si="0"/>
        <v>#N/A</v>
      </c>
      <c r="H33" s="53" t="e">
        <f t="shared" si="0"/>
        <v>#N/A</v>
      </c>
      <c r="I33" s="53" t="e">
        <f t="shared" si="0"/>
        <v>#N/A</v>
      </c>
      <c r="L33" s="183" t="s">
        <v>306</v>
      </c>
      <c r="M33" s="184"/>
    </row>
    <row r="34" spans="1:13" ht="12.75" customHeight="1" thickBot="1" x14ac:dyDescent="0.25">
      <c r="A34" s="1" t="s">
        <v>13</v>
      </c>
      <c r="B34" s="53">
        <f t="shared" si="0"/>
        <v>1000</v>
      </c>
      <c r="C34" s="53">
        <f t="shared" si="0"/>
        <v>1000</v>
      </c>
      <c r="D34" s="53">
        <f t="shared" si="0"/>
        <v>1000</v>
      </c>
      <c r="E34" s="53">
        <f t="shared" si="0"/>
        <v>1000</v>
      </c>
      <c r="F34" s="53">
        <f t="shared" si="0"/>
        <v>1000</v>
      </c>
      <c r="G34" s="53">
        <f t="shared" si="0"/>
        <v>1000</v>
      </c>
      <c r="H34" s="53">
        <f t="shared" si="0"/>
        <v>1000</v>
      </c>
      <c r="I34" s="53">
        <f t="shared" si="0"/>
        <v>1000</v>
      </c>
      <c r="L34" s="185"/>
      <c r="M34" s="186"/>
    </row>
    <row r="35" spans="1:13" ht="12.75" customHeight="1" thickBot="1" x14ac:dyDescent="0.25">
      <c r="A35" s="1" t="s">
        <v>14</v>
      </c>
      <c r="B35" s="54" t="e">
        <f>B33/B34</f>
        <v>#N/A</v>
      </c>
      <c r="C35" s="54" t="e">
        <f t="shared" ref="C35:I35" si="1">C33/C34</f>
        <v>#N/A</v>
      </c>
      <c r="D35" s="54" t="e">
        <f t="shared" si="1"/>
        <v>#N/A</v>
      </c>
      <c r="E35" s="54" t="e">
        <f t="shared" si="1"/>
        <v>#N/A</v>
      </c>
      <c r="F35" s="54" t="e">
        <f t="shared" si="1"/>
        <v>#N/A</v>
      </c>
      <c r="G35" s="54" t="e">
        <f t="shared" si="1"/>
        <v>#N/A</v>
      </c>
      <c r="H35" s="54" t="e">
        <f t="shared" si="1"/>
        <v>#N/A</v>
      </c>
      <c r="I35" s="54" t="e">
        <f t="shared" si="1"/>
        <v>#N/A</v>
      </c>
      <c r="L35" s="187"/>
      <c r="M35" s="188"/>
    </row>
    <row r="37" spans="1:13" x14ac:dyDescent="0.2">
      <c r="A37" s="1" t="s">
        <v>12</v>
      </c>
      <c r="B37" s="51">
        <f>'10_innovation'!E3</f>
        <v>0</v>
      </c>
      <c r="C37" s="50">
        <f>'10_innovation'!F3</f>
        <v>0</v>
      </c>
      <c r="D37" s="50">
        <f>'10_innovation'!G3</f>
        <v>0</v>
      </c>
      <c r="E37" s="50">
        <f>'10_innovation'!H3</f>
        <v>0</v>
      </c>
      <c r="F37" s="50">
        <f>'10_innovation'!I3</f>
        <v>0</v>
      </c>
      <c r="G37" s="50">
        <f>'10_innovation'!J3</f>
        <v>0</v>
      </c>
      <c r="H37" s="50">
        <f>'10_innovation'!K3</f>
        <v>0</v>
      </c>
      <c r="I37" s="50">
        <f>'10_innovation'!L3</f>
        <v>0</v>
      </c>
      <c r="K37" s="194" t="s">
        <v>11</v>
      </c>
      <c r="L37" s="194" t="s">
        <v>307</v>
      </c>
      <c r="M37" s="194"/>
    </row>
    <row r="38" spans="1:13" x14ac:dyDescent="0.2">
      <c r="A38" s="1" t="s">
        <v>13</v>
      </c>
      <c r="B38" s="51">
        <f>'10_innovation'!E4</f>
        <v>100</v>
      </c>
      <c r="C38" s="50">
        <f>'10_innovation'!F4</f>
        <v>100</v>
      </c>
      <c r="D38" s="50">
        <f>'10_innovation'!G4</f>
        <v>100</v>
      </c>
      <c r="E38" s="50">
        <f>'10_innovation'!H4</f>
        <v>100</v>
      </c>
      <c r="F38" s="50">
        <f>'10_innovation'!I4</f>
        <v>100</v>
      </c>
      <c r="G38" s="50">
        <f>'10_innovation'!J4</f>
        <v>100</v>
      </c>
      <c r="H38" s="50">
        <f>'10_innovation'!K4</f>
        <v>100</v>
      </c>
      <c r="I38" s="50">
        <f>'10_innovation'!L4</f>
        <v>100</v>
      </c>
      <c r="K38" s="194"/>
      <c r="L38" s="194"/>
      <c r="M38" s="194"/>
    </row>
    <row r="39" spans="1:13" x14ac:dyDescent="0.2">
      <c r="A39" s="1" t="s">
        <v>16</v>
      </c>
      <c r="B39" s="52">
        <f>B37/B34</f>
        <v>0</v>
      </c>
      <c r="C39" s="52">
        <f t="shared" ref="C39:I39" si="2">C37/C34</f>
        <v>0</v>
      </c>
      <c r="D39" s="52">
        <f t="shared" si="2"/>
        <v>0</v>
      </c>
      <c r="E39" s="52">
        <f t="shared" si="2"/>
        <v>0</v>
      </c>
      <c r="F39" s="52">
        <f t="shared" si="2"/>
        <v>0</v>
      </c>
      <c r="G39" s="52">
        <f t="shared" si="2"/>
        <v>0</v>
      </c>
      <c r="H39" s="52">
        <f t="shared" si="2"/>
        <v>0</v>
      </c>
      <c r="I39" s="52">
        <f t="shared" si="2"/>
        <v>0</v>
      </c>
      <c r="K39" s="194"/>
      <c r="L39" s="194"/>
      <c r="M39" s="194"/>
    </row>
    <row r="40" spans="1:13" ht="13.5" thickBot="1" x14ac:dyDescent="0.25"/>
    <row r="41" spans="1:13" ht="12.75" customHeight="1" thickBot="1" x14ac:dyDescent="0.25">
      <c r="A41" s="1" t="s">
        <v>14</v>
      </c>
      <c r="B41" s="54" t="e">
        <f>B35+B39</f>
        <v>#N/A</v>
      </c>
      <c r="C41" s="54" t="e">
        <f t="shared" ref="C41:I41" si="3">C35+C39</f>
        <v>#N/A</v>
      </c>
      <c r="D41" s="54" t="e">
        <f t="shared" si="3"/>
        <v>#N/A</v>
      </c>
      <c r="E41" s="54" t="e">
        <f t="shared" si="3"/>
        <v>#N/A</v>
      </c>
      <c r="F41" s="54" t="e">
        <f t="shared" si="3"/>
        <v>#N/A</v>
      </c>
      <c r="G41" s="54" t="e">
        <f t="shared" si="3"/>
        <v>#N/A</v>
      </c>
      <c r="H41" s="54" t="e">
        <f t="shared" si="3"/>
        <v>#N/A</v>
      </c>
      <c r="I41" s="54" t="e">
        <f t="shared" si="3"/>
        <v>#N/A</v>
      </c>
      <c r="L41" s="189" t="s">
        <v>308</v>
      </c>
      <c r="M41" s="190"/>
    </row>
  </sheetData>
  <mergeCells count="44">
    <mergeCell ref="N12:N13"/>
    <mergeCell ref="N9:N10"/>
    <mergeCell ref="N6:N7"/>
    <mergeCell ref="K6:K7"/>
    <mergeCell ref="K9:K10"/>
    <mergeCell ref="K12:K13"/>
    <mergeCell ref="L6:M7"/>
    <mergeCell ref="L9:M10"/>
    <mergeCell ref="L12:M13"/>
    <mergeCell ref="L33:M35"/>
    <mergeCell ref="L41:M41"/>
    <mergeCell ref="K15:K16"/>
    <mergeCell ref="K18:K19"/>
    <mergeCell ref="K21:K22"/>
    <mergeCell ref="L18:M19"/>
    <mergeCell ref="L21:M22"/>
    <mergeCell ref="K37:K39"/>
    <mergeCell ref="K24:K25"/>
    <mergeCell ref="K27:K28"/>
    <mergeCell ref="K30:K31"/>
    <mergeCell ref="L24:M25"/>
    <mergeCell ref="L27:M28"/>
    <mergeCell ref="L30:M31"/>
    <mergeCell ref="L37:M39"/>
    <mergeCell ref="L15:M16"/>
    <mergeCell ref="B1:B3"/>
    <mergeCell ref="C1:C3"/>
    <mergeCell ref="D1:D3"/>
    <mergeCell ref="E1:E3"/>
    <mergeCell ref="F1:F3"/>
    <mergeCell ref="G1:G3"/>
    <mergeCell ref="H1:H3"/>
    <mergeCell ref="I1:I3"/>
    <mergeCell ref="K2:L2"/>
    <mergeCell ref="K3:L3"/>
    <mergeCell ref="K1:N1"/>
    <mergeCell ref="M2:N2"/>
    <mergeCell ref="M3:N3"/>
    <mergeCell ref="N15:N16"/>
    <mergeCell ref="N30:N31"/>
    <mergeCell ref="N27:N28"/>
    <mergeCell ref="N24:N25"/>
    <mergeCell ref="N21:N22"/>
    <mergeCell ref="N18:N19"/>
  </mergeCells>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6"/>
  <sheetViews>
    <sheetView zoomScaleNormal="100" workbookViewId="0">
      <selection activeCell="O2" sqref="O2:P2"/>
    </sheetView>
  </sheetViews>
  <sheetFormatPr defaultRowHeight="12.75" x14ac:dyDescent="0.2"/>
  <cols>
    <col min="1" max="2" width="3.28515625" style="157" bestFit="1" customWidth="1"/>
    <col min="3" max="3" width="9.7109375" style="1" bestFit="1" customWidth="1"/>
    <col min="4" max="4" width="2.7109375" style="1" customWidth="1"/>
    <col min="5" max="12" width="6.7109375" style="1" customWidth="1"/>
    <col min="13" max="13" width="2.7109375" style="1" customWidth="1"/>
    <col min="14" max="14" width="9.140625" style="1"/>
    <col min="15" max="15" width="3" style="112" customWidth="1"/>
    <col min="16" max="16" width="111.28515625" style="1" customWidth="1"/>
    <col min="17" max="16384" width="9.140625" style="1"/>
  </cols>
  <sheetData>
    <row r="1" spans="1:16" ht="150" customHeight="1" thickBot="1" x14ac:dyDescent="0.25">
      <c r="A1" s="156" t="s">
        <v>309</v>
      </c>
      <c r="B1" s="156" t="s">
        <v>310</v>
      </c>
      <c r="C1" s="2"/>
      <c r="D1" s="2"/>
      <c r="E1" s="3" t="s">
        <v>282</v>
      </c>
      <c r="F1" s="3" t="s">
        <v>283</v>
      </c>
      <c r="G1" s="3" t="s">
        <v>284</v>
      </c>
      <c r="H1" s="3" t="s">
        <v>285</v>
      </c>
      <c r="I1" s="3" t="s">
        <v>286</v>
      </c>
      <c r="J1" s="3" t="s">
        <v>287</v>
      </c>
      <c r="K1" s="3" t="s">
        <v>288</v>
      </c>
      <c r="L1" s="3" t="s">
        <v>289</v>
      </c>
    </row>
    <row r="2" spans="1:16" ht="27" thickTop="1" thickBot="1" x14ac:dyDescent="0.4">
      <c r="A2" s="157" t="s">
        <v>0</v>
      </c>
      <c r="B2" s="157" t="s">
        <v>0</v>
      </c>
      <c r="C2" s="14" t="s">
        <v>311</v>
      </c>
      <c r="D2" s="10"/>
      <c r="E2" s="14" t="s">
        <v>291</v>
      </c>
      <c r="F2" s="14" t="s">
        <v>292</v>
      </c>
      <c r="G2" s="14" t="s">
        <v>293</v>
      </c>
      <c r="H2" s="14" t="s">
        <v>294</v>
      </c>
      <c r="I2" s="14" t="s">
        <v>295</v>
      </c>
      <c r="J2" s="14" t="s">
        <v>296</v>
      </c>
      <c r="K2" s="14" t="s">
        <v>297</v>
      </c>
      <c r="L2" s="14" t="s">
        <v>290</v>
      </c>
      <c r="N2" s="13" t="s">
        <v>1</v>
      </c>
      <c r="O2" s="207" t="s">
        <v>313</v>
      </c>
      <c r="P2" s="207"/>
    </row>
    <row r="3" spans="1:16" ht="14.25" thickTop="1" thickBot="1" x14ac:dyDescent="0.25">
      <c r="A3" s="157" t="s">
        <v>0</v>
      </c>
      <c r="B3" s="157" t="s">
        <v>0</v>
      </c>
      <c r="C3" s="12">
        <v>60</v>
      </c>
      <c r="E3" s="12">
        <f>IF(E10="X",-20,0)+IF(E24="X",-20,0)+IF(E40="X",-20,0)+IF(E54="X",-20,0)+IF(E68="X",-20,0)+IF(E82="X",-20,0)+IF(E96="X",-20,0)+IF(E110="X",-20,0)+IF(E124="X",-20,0)+IF(E140="X",-20,0)+E154+E171+E186+E202+E217+IF(E231="X",-20,0)+E245+E261+E275+E291+E305+IF(E321="X",-20,0)+E335</f>
        <v>0</v>
      </c>
      <c r="F3" s="12">
        <f t="shared" ref="F3:L3" si="0">IF(F10="X",-20,0)+IF(F24="X",-20,0)+IF(F40="X",-20,0)+IF(F54="X",-20,0)+IF(F68="X",-20,0)+IF(F82="X",-20,0)+IF(F96="X",-20,0)+IF(F110="X",-20,0)+IF(F124="X",-20,0)+IF(F140="X",-20,0)+F154+F171+F186+F202+F217+IF(F231="X",-20,0)+F245+F261+F275+F291+F305+IF(F321="X",-20,0)+F335</f>
        <v>0</v>
      </c>
      <c r="G3" s="12">
        <f t="shared" si="0"/>
        <v>0</v>
      </c>
      <c r="H3" s="12">
        <f t="shared" si="0"/>
        <v>0</v>
      </c>
      <c r="I3" s="12">
        <f t="shared" si="0"/>
        <v>0</v>
      </c>
      <c r="J3" s="12">
        <f t="shared" si="0"/>
        <v>0</v>
      </c>
      <c r="K3" s="12">
        <f t="shared" si="0"/>
        <v>0</v>
      </c>
      <c r="L3" s="12">
        <f t="shared" si="0"/>
        <v>0</v>
      </c>
    </row>
    <row r="4" spans="1:16" ht="14.25" thickTop="1" thickBot="1" x14ac:dyDescent="0.25">
      <c r="A4" s="157" t="s">
        <v>0</v>
      </c>
      <c r="B4" s="157" t="s">
        <v>0</v>
      </c>
      <c r="E4" s="12">
        <f>$C$3</f>
        <v>60</v>
      </c>
      <c r="F4" s="12">
        <f t="shared" ref="F4:L4" si="1">$C$3</f>
        <v>60</v>
      </c>
      <c r="G4" s="12">
        <f t="shared" si="1"/>
        <v>60</v>
      </c>
      <c r="H4" s="12">
        <f t="shared" si="1"/>
        <v>60</v>
      </c>
      <c r="I4" s="12">
        <f t="shared" si="1"/>
        <v>60</v>
      </c>
      <c r="J4" s="12">
        <f t="shared" si="1"/>
        <v>60</v>
      </c>
      <c r="K4" s="12">
        <f t="shared" si="1"/>
        <v>60</v>
      </c>
      <c r="L4" s="12">
        <f t="shared" si="1"/>
        <v>60</v>
      </c>
    </row>
    <row r="5" spans="1:16" ht="13.5" thickTop="1" x14ac:dyDescent="0.2">
      <c r="A5" s="157" t="s">
        <v>0</v>
      </c>
      <c r="B5" s="157" t="s">
        <v>0</v>
      </c>
    </row>
    <row r="6" spans="1:16" ht="15.75" x14ac:dyDescent="0.25">
      <c r="A6" s="157" t="s">
        <v>0</v>
      </c>
      <c r="B6" s="157" t="s">
        <v>0</v>
      </c>
      <c r="C6" s="6"/>
      <c r="E6" s="6"/>
      <c r="F6" s="6"/>
      <c r="G6" s="6"/>
      <c r="H6" s="6"/>
      <c r="I6" s="6"/>
      <c r="J6" s="6"/>
      <c r="K6" s="6"/>
      <c r="L6" s="6"/>
      <c r="N6" s="7" t="s">
        <v>18</v>
      </c>
      <c r="O6" s="208" t="s">
        <v>314</v>
      </c>
      <c r="P6" s="208"/>
    </row>
    <row r="7" spans="1:16" x14ac:dyDescent="0.2">
      <c r="A7" s="157" t="s">
        <v>0</v>
      </c>
      <c r="B7" s="157" t="s">
        <v>0</v>
      </c>
    </row>
    <row r="8" spans="1:16" ht="15.75" x14ac:dyDescent="0.25">
      <c r="A8" s="157" t="s">
        <v>0</v>
      </c>
      <c r="B8" s="157" t="s">
        <v>0</v>
      </c>
      <c r="C8" s="8"/>
      <c r="E8" s="8"/>
      <c r="F8" s="8"/>
      <c r="G8" s="8"/>
      <c r="H8" s="8"/>
      <c r="I8" s="8"/>
      <c r="J8" s="8"/>
      <c r="K8" s="8"/>
      <c r="L8" s="8"/>
      <c r="N8" s="9" t="s">
        <v>19</v>
      </c>
      <c r="O8" s="206" t="s">
        <v>315</v>
      </c>
      <c r="P8" s="206"/>
    </row>
    <row r="9" spans="1:16" ht="13.5" thickBot="1" x14ac:dyDescent="0.25">
      <c r="A9" s="157" t="s">
        <v>0</v>
      </c>
      <c r="B9" s="157" t="s">
        <v>0</v>
      </c>
    </row>
    <row r="10" spans="1:16" ht="16.5" thickBot="1" x14ac:dyDescent="0.3">
      <c r="A10" s="157" t="s">
        <v>0</v>
      </c>
      <c r="B10" s="157" t="s">
        <v>0</v>
      </c>
      <c r="C10" s="11" t="s">
        <v>312</v>
      </c>
      <c r="D10" s="2"/>
      <c r="E10" s="115"/>
      <c r="F10" s="115"/>
      <c r="G10" s="115"/>
      <c r="H10" s="31"/>
      <c r="I10" s="11"/>
      <c r="J10" s="11"/>
      <c r="K10" s="11"/>
      <c r="L10" s="11"/>
      <c r="N10" s="5" t="s">
        <v>20</v>
      </c>
      <c r="O10" s="204" t="s">
        <v>316</v>
      </c>
      <c r="P10" s="204"/>
    </row>
    <row r="11" spans="1:16" x14ac:dyDescent="0.2">
      <c r="A11" s="157" t="s">
        <v>0</v>
      </c>
      <c r="B11" s="157" t="s">
        <v>0</v>
      </c>
    </row>
    <row r="12" spans="1:16" x14ac:dyDescent="0.2">
      <c r="B12" s="157" t="s">
        <v>0</v>
      </c>
      <c r="O12" s="205" t="s">
        <v>317</v>
      </c>
      <c r="P12" s="205"/>
    </row>
    <row r="13" spans="1:16" x14ac:dyDescent="0.2">
      <c r="B13" s="157" t="s">
        <v>0</v>
      </c>
    </row>
    <row r="14" spans="1:16" ht="63.75" x14ac:dyDescent="0.2">
      <c r="B14" s="157" t="s">
        <v>0</v>
      </c>
      <c r="O14" s="110" t="s">
        <v>50</v>
      </c>
      <c r="P14" s="111" t="s">
        <v>320</v>
      </c>
    </row>
    <row r="15" spans="1:16" x14ac:dyDescent="0.2">
      <c r="B15" s="157" t="s">
        <v>0</v>
      </c>
    </row>
    <row r="16" spans="1:16" x14ac:dyDescent="0.2">
      <c r="O16" s="205" t="s">
        <v>318</v>
      </c>
      <c r="P16" s="205"/>
    </row>
    <row r="18" spans="1:16" x14ac:dyDescent="0.2">
      <c r="O18" s="113"/>
    </row>
    <row r="19" spans="1:16" x14ac:dyDescent="0.2">
      <c r="O19" s="113"/>
    </row>
    <row r="21" spans="1:16" x14ac:dyDescent="0.2">
      <c r="O21" s="205" t="s">
        <v>319</v>
      </c>
      <c r="P21" s="205"/>
    </row>
    <row r="23" spans="1:16" ht="13.5" thickBot="1" x14ac:dyDescent="0.25"/>
    <row r="24" spans="1:16" ht="16.5" thickBot="1" x14ac:dyDescent="0.3">
      <c r="A24" s="157" t="s">
        <v>0</v>
      </c>
      <c r="B24" s="157" t="s">
        <v>0</v>
      </c>
      <c r="C24" s="11" t="s">
        <v>312</v>
      </c>
      <c r="D24" s="29"/>
      <c r="E24" s="115"/>
      <c r="F24" s="115"/>
      <c r="G24" s="115"/>
      <c r="H24" s="31"/>
      <c r="I24" s="11"/>
      <c r="J24" s="11"/>
      <c r="K24" s="11"/>
      <c r="L24" s="11"/>
      <c r="N24" s="5" t="s">
        <v>21</v>
      </c>
      <c r="O24" s="204" t="s">
        <v>321</v>
      </c>
      <c r="P24" s="204"/>
    </row>
    <row r="25" spans="1:16" x14ac:dyDescent="0.2">
      <c r="A25" s="157" t="s">
        <v>0</v>
      </c>
      <c r="B25" s="157" t="s">
        <v>0</v>
      </c>
    </row>
    <row r="26" spans="1:16" x14ac:dyDescent="0.2">
      <c r="B26" s="157" t="s">
        <v>0</v>
      </c>
      <c r="O26" s="205" t="s">
        <v>317</v>
      </c>
      <c r="P26" s="205"/>
    </row>
    <row r="27" spans="1:16" x14ac:dyDescent="0.2">
      <c r="B27" s="157" t="s">
        <v>0</v>
      </c>
    </row>
    <row r="28" spans="1:16" ht="89.25" x14ac:dyDescent="0.2">
      <c r="B28" s="157" t="s">
        <v>0</v>
      </c>
      <c r="O28" s="110" t="s">
        <v>50</v>
      </c>
      <c r="P28" s="111" t="s">
        <v>322</v>
      </c>
    </row>
    <row r="29" spans="1:16" x14ac:dyDescent="0.2">
      <c r="B29" s="157" t="s">
        <v>0</v>
      </c>
    </row>
    <row r="30" spans="1:16" x14ac:dyDescent="0.2">
      <c r="O30" s="205" t="s">
        <v>318</v>
      </c>
      <c r="P30" s="205"/>
    </row>
    <row r="32" spans="1:16" x14ac:dyDescent="0.2">
      <c r="O32" s="113"/>
    </row>
    <row r="33" spans="1:16" x14ac:dyDescent="0.2">
      <c r="O33" s="113"/>
    </row>
    <row r="35" spans="1:16" x14ac:dyDescent="0.2">
      <c r="O35" s="205" t="s">
        <v>319</v>
      </c>
      <c r="P35" s="205"/>
    </row>
    <row r="38" spans="1:16" ht="15.75" x14ac:dyDescent="0.25">
      <c r="A38" s="157" t="s">
        <v>0</v>
      </c>
      <c r="B38" s="157" t="s">
        <v>0</v>
      </c>
      <c r="C38" s="8"/>
      <c r="E38" s="8"/>
      <c r="F38" s="8"/>
      <c r="G38" s="8"/>
      <c r="H38" s="8"/>
      <c r="I38" s="8"/>
      <c r="J38" s="8"/>
      <c r="K38" s="8"/>
      <c r="L38" s="8"/>
      <c r="N38" s="9" t="s">
        <v>22</v>
      </c>
      <c r="O38" s="206" t="s">
        <v>323</v>
      </c>
      <c r="P38" s="206"/>
    </row>
    <row r="39" spans="1:16" ht="13.5" thickBot="1" x14ac:dyDescent="0.25">
      <c r="A39" s="157" t="s">
        <v>0</v>
      </c>
      <c r="B39" s="157" t="s">
        <v>0</v>
      </c>
    </row>
    <row r="40" spans="1:16" ht="16.5" thickBot="1" x14ac:dyDescent="0.3">
      <c r="A40" s="157" t="s">
        <v>0</v>
      </c>
      <c r="B40" s="157" t="s">
        <v>0</v>
      </c>
      <c r="C40" s="11" t="s">
        <v>312</v>
      </c>
      <c r="D40" s="29"/>
      <c r="E40" s="115"/>
      <c r="F40" s="115"/>
      <c r="G40" s="115"/>
      <c r="H40" s="31"/>
      <c r="I40" s="11"/>
      <c r="J40" s="11"/>
      <c r="K40" s="11"/>
      <c r="L40" s="11"/>
      <c r="N40" s="5" t="s">
        <v>23</v>
      </c>
      <c r="O40" s="204" t="s">
        <v>324</v>
      </c>
      <c r="P40" s="204"/>
    </row>
    <row r="41" spans="1:16" x14ac:dyDescent="0.2">
      <c r="A41" s="157" t="s">
        <v>0</v>
      </c>
      <c r="B41" s="157" t="s">
        <v>0</v>
      </c>
    </row>
    <row r="42" spans="1:16" x14ac:dyDescent="0.2">
      <c r="B42" s="157" t="s">
        <v>0</v>
      </c>
      <c r="O42" s="205" t="s">
        <v>317</v>
      </c>
      <c r="P42" s="205"/>
    </row>
    <row r="43" spans="1:16" x14ac:dyDescent="0.2">
      <c r="B43" s="157" t="s">
        <v>0</v>
      </c>
    </row>
    <row r="44" spans="1:16" x14ac:dyDescent="0.2">
      <c r="B44" s="157" t="s">
        <v>0</v>
      </c>
      <c r="O44" s="113" t="s">
        <v>50</v>
      </c>
      <c r="P44" s="114" t="s">
        <v>325</v>
      </c>
    </row>
    <row r="45" spans="1:16" x14ac:dyDescent="0.2">
      <c r="B45" s="157" t="s">
        <v>0</v>
      </c>
    </row>
    <row r="46" spans="1:16" x14ac:dyDescent="0.2">
      <c r="O46" s="205" t="s">
        <v>318</v>
      </c>
      <c r="P46" s="205"/>
    </row>
    <row r="48" spans="1:16" x14ac:dyDescent="0.2">
      <c r="O48" s="113"/>
    </row>
    <row r="49" spans="1:16" x14ac:dyDescent="0.2">
      <c r="O49" s="113"/>
    </row>
    <row r="51" spans="1:16" x14ac:dyDescent="0.2">
      <c r="O51" s="205" t="s">
        <v>319</v>
      </c>
      <c r="P51" s="205"/>
    </row>
    <row r="53" spans="1:16" ht="13.5" thickBot="1" x14ac:dyDescent="0.25"/>
    <row r="54" spans="1:16" ht="16.5" thickBot="1" x14ac:dyDescent="0.3">
      <c r="A54" s="157" t="s">
        <v>0</v>
      </c>
      <c r="B54" s="157" t="s">
        <v>0</v>
      </c>
      <c r="C54" s="11" t="s">
        <v>312</v>
      </c>
      <c r="D54" s="29"/>
      <c r="E54" s="30"/>
      <c r="F54" s="115"/>
      <c r="G54" s="115"/>
      <c r="H54" s="31"/>
      <c r="I54" s="11"/>
      <c r="J54" s="11"/>
      <c r="K54" s="11"/>
      <c r="L54" s="11"/>
      <c r="N54" s="5" t="s">
        <v>24</v>
      </c>
      <c r="O54" s="204" t="s">
        <v>326</v>
      </c>
      <c r="P54" s="204"/>
    </row>
    <row r="55" spans="1:16" x14ac:dyDescent="0.2">
      <c r="A55" s="157" t="s">
        <v>0</v>
      </c>
      <c r="B55" s="157" t="s">
        <v>0</v>
      </c>
    </row>
    <row r="56" spans="1:16" x14ac:dyDescent="0.2">
      <c r="B56" s="157" t="s">
        <v>0</v>
      </c>
      <c r="O56" s="205" t="s">
        <v>317</v>
      </c>
      <c r="P56" s="205"/>
    </row>
    <row r="57" spans="1:16" x14ac:dyDescent="0.2">
      <c r="B57" s="157" t="s">
        <v>0</v>
      </c>
    </row>
    <row r="58" spans="1:16" x14ac:dyDescent="0.2">
      <c r="B58" s="157" t="s">
        <v>0</v>
      </c>
      <c r="O58" s="113" t="s">
        <v>50</v>
      </c>
      <c r="P58" s="114" t="s">
        <v>327</v>
      </c>
    </row>
    <row r="59" spans="1:16" x14ac:dyDescent="0.2">
      <c r="B59" s="157" t="s">
        <v>0</v>
      </c>
    </row>
    <row r="60" spans="1:16" x14ac:dyDescent="0.2">
      <c r="O60" s="205" t="s">
        <v>318</v>
      </c>
      <c r="P60" s="205"/>
    </row>
    <row r="62" spans="1:16" x14ac:dyDescent="0.2">
      <c r="O62" s="113"/>
    </row>
    <row r="63" spans="1:16" x14ac:dyDescent="0.2">
      <c r="O63" s="113"/>
    </row>
    <row r="65" spans="1:16" x14ac:dyDescent="0.2">
      <c r="O65" s="205" t="s">
        <v>319</v>
      </c>
      <c r="P65" s="205"/>
    </row>
    <row r="67" spans="1:16" ht="13.5" thickBot="1" x14ac:dyDescent="0.25"/>
    <row r="68" spans="1:16" ht="16.5" thickBot="1" x14ac:dyDescent="0.3">
      <c r="A68" s="157" t="s">
        <v>0</v>
      </c>
      <c r="B68" s="157" t="s">
        <v>0</v>
      </c>
      <c r="C68" s="11" t="s">
        <v>312</v>
      </c>
      <c r="D68" s="29"/>
      <c r="E68" s="115"/>
      <c r="F68" s="115"/>
      <c r="G68" s="115"/>
      <c r="H68" s="31"/>
      <c r="I68" s="11"/>
      <c r="J68" s="11"/>
      <c r="K68" s="11"/>
      <c r="L68" s="11"/>
      <c r="N68" s="5" t="s">
        <v>25</v>
      </c>
      <c r="O68" s="204" t="s">
        <v>328</v>
      </c>
      <c r="P68" s="204"/>
    </row>
    <row r="69" spans="1:16" x14ac:dyDescent="0.2">
      <c r="A69" s="157" t="s">
        <v>0</v>
      </c>
      <c r="B69" s="157" t="s">
        <v>0</v>
      </c>
    </row>
    <row r="70" spans="1:16" x14ac:dyDescent="0.2">
      <c r="B70" s="157" t="s">
        <v>0</v>
      </c>
      <c r="O70" s="205" t="s">
        <v>317</v>
      </c>
      <c r="P70" s="205"/>
    </row>
    <row r="71" spans="1:16" x14ac:dyDescent="0.2">
      <c r="B71" s="157" t="s">
        <v>0</v>
      </c>
    </row>
    <row r="72" spans="1:16" ht="51" x14ac:dyDescent="0.2">
      <c r="B72" s="157" t="s">
        <v>0</v>
      </c>
      <c r="O72" s="110" t="s">
        <v>50</v>
      </c>
      <c r="P72" s="111" t="s">
        <v>329</v>
      </c>
    </row>
    <row r="73" spans="1:16" x14ac:dyDescent="0.2">
      <c r="B73" s="157" t="s">
        <v>0</v>
      </c>
    </row>
    <row r="74" spans="1:16" x14ac:dyDescent="0.2">
      <c r="O74" s="205" t="s">
        <v>318</v>
      </c>
      <c r="P74" s="205"/>
    </row>
    <row r="76" spans="1:16" x14ac:dyDescent="0.2">
      <c r="O76" s="113"/>
    </row>
    <row r="77" spans="1:16" x14ac:dyDescent="0.2">
      <c r="O77" s="113"/>
    </row>
    <row r="79" spans="1:16" x14ac:dyDescent="0.2">
      <c r="O79" s="205" t="s">
        <v>319</v>
      </c>
      <c r="P79" s="205"/>
    </row>
    <row r="81" spans="1:16" ht="13.5" thickBot="1" x14ac:dyDescent="0.25"/>
    <row r="82" spans="1:16" ht="16.5" thickBot="1" x14ac:dyDescent="0.3">
      <c r="A82" s="157" t="s">
        <v>0</v>
      </c>
      <c r="B82" s="157" t="s">
        <v>0</v>
      </c>
      <c r="C82" s="11" t="s">
        <v>312</v>
      </c>
      <c r="D82" s="29"/>
      <c r="E82" s="115"/>
      <c r="F82" s="115"/>
      <c r="G82" s="115"/>
      <c r="H82" s="31"/>
      <c r="I82" s="11"/>
      <c r="J82" s="11"/>
      <c r="K82" s="11"/>
      <c r="L82" s="11"/>
      <c r="N82" s="5" t="s">
        <v>26</v>
      </c>
      <c r="O82" s="204" t="s">
        <v>330</v>
      </c>
      <c r="P82" s="204"/>
    </row>
    <row r="83" spans="1:16" x14ac:dyDescent="0.2">
      <c r="A83" s="157" t="s">
        <v>0</v>
      </c>
      <c r="B83" s="157" t="s">
        <v>0</v>
      </c>
    </row>
    <row r="84" spans="1:16" x14ac:dyDescent="0.2">
      <c r="B84" s="157" t="s">
        <v>0</v>
      </c>
      <c r="O84" s="205" t="s">
        <v>317</v>
      </c>
      <c r="P84" s="205"/>
    </row>
    <row r="85" spans="1:16" x14ac:dyDescent="0.2">
      <c r="B85" s="157" t="s">
        <v>0</v>
      </c>
    </row>
    <row r="86" spans="1:16" ht="38.25" x14ac:dyDescent="0.2">
      <c r="B86" s="157" t="s">
        <v>0</v>
      </c>
      <c r="O86" s="110" t="s">
        <v>50</v>
      </c>
      <c r="P86" s="111" t="s">
        <v>331</v>
      </c>
    </row>
    <row r="87" spans="1:16" x14ac:dyDescent="0.2">
      <c r="B87" s="157" t="s">
        <v>0</v>
      </c>
    </row>
    <row r="88" spans="1:16" x14ac:dyDescent="0.2">
      <c r="O88" s="205" t="s">
        <v>318</v>
      </c>
      <c r="P88" s="205"/>
    </row>
    <row r="90" spans="1:16" x14ac:dyDescent="0.2">
      <c r="O90" s="113"/>
    </row>
    <row r="91" spans="1:16" x14ac:dyDescent="0.2">
      <c r="O91" s="113"/>
    </row>
    <row r="93" spans="1:16" x14ac:dyDescent="0.2">
      <c r="O93" s="205" t="s">
        <v>319</v>
      </c>
      <c r="P93" s="205"/>
    </row>
    <row r="95" spans="1:16" ht="13.5" thickBot="1" x14ac:dyDescent="0.25"/>
    <row r="96" spans="1:16" ht="16.5" thickBot="1" x14ac:dyDescent="0.3">
      <c r="A96" s="157" t="s">
        <v>0</v>
      </c>
      <c r="B96" s="157" t="s">
        <v>0</v>
      </c>
      <c r="C96" s="11" t="s">
        <v>312</v>
      </c>
      <c r="D96" s="29"/>
      <c r="E96" s="115"/>
      <c r="F96" s="115"/>
      <c r="G96" s="115"/>
      <c r="H96" s="31"/>
      <c r="I96" s="11"/>
      <c r="J96" s="11"/>
      <c r="K96" s="11"/>
      <c r="L96" s="11"/>
      <c r="N96" s="5" t="s">
        <v>27</v>
      </c>
      <c r="O96" s="204" t="s">
        <v>332</v>
      </c>
      <c r="P96" s="204"/>
    </row>
    <row r="97" spans="1:16" x14ac:dyDescent="0.2">
      <c r="A97" s="157" t="s">
        <v>0</v>
      </c>
      <c r="B97" s="157" t="s">
        <v>0</v>
      </c>
    </row>
    <row r="98" spans="1:16" x14ac:dyDescent="0.2">
      <c r="B98" s="157" t="s">
        <v>0</v>
      </c>
      <c r="O98" s="205" t="s">
        <v>317</v>
      </c>
      <c r="P98" s="205"/>
    </row>
    <row r="99" spans="1:16" x14ac:dyDescent="0.2">
      <c r="B99" s="157" t="s">
        <v>0</v>
      </c>
    </row>
    <row r="100" spans="1:16" ht="38.25" x14ac:dyDescent="0.2">
      <c r="B100" s="157" t="s">
        <v>0</v>
      </c>
      <c r="O100" s="110" t="s">
        <v>50</v>
      </c>
      <c r="P100" s="111" t="s">
        <v>333</v>
      </c>
    </row>
    <row r="101" spans="1:16" x14ac:dyDescent="0.2">
      <c r="B101" s="157" t="s">
        <v>0</v>
      </c>
    </row>
    <row r="102" spans="1:16" x14ac:dyDescent="0.2">
      <c r="O102" s="205" t="s">
        <v>318</v>
      </c>
      <c r="P102" s="205"/>
    </row>
    <row r="104" spans="1:16" x14ac:dyDescent="0.2">
      <c r="O104" s="113"/>
    </row>
    <row r="105" spans="1:16" x14ac:dyDescent="0.2">
      <c r="O105" s="113"/>
    </row>
    <row r="107" spans="1:16" x14ac:dyDescent="0.2">
      <c r="O107" s="205" t="s">
        <v>319</v>
      </c>
      <c r="P107" s="205"/>
    </row>
    <row r="109" spans="1:16" ht="13.5" thickBot="1" x14ac:dyDescent="0.25"/>
    <row r="110" spans="1:16" ht="16.5" thickBot="1" x14ac:dyDescent="0.3">
      <c r="A110" s="157" t="s">
        <v>0</v>
      </c>
      <c r="B110" s="157" t="s">
        <v>0</v>
      </c>
      <c r="C110" s="11" t="s">
        <v>312</v>
      </c>
      <c r="D110" s="29"/>
      <c r="E110" s="11"/>
      <c r="F110" s="30"/>
      <c r="G110" s="115"/>
      <c r="H110" s="31"/>
      <c r="I110" s="11"/>
      <c r="J110" s="11"/>
      <c r="K110" s="11"/>
      <c r="L110" s="11"/>
      <c r="N110" s="5" t="s">
        <v>28</v>
      </c>
      <c r="O110" s="204" t="s">
        <v>334</v>
      </c>
      <c r="P110" s="204"/>
    </row>
    <row r="111" spans="1:16" x14ac:dyDescent="0.2">
      <c r="A111" s="157" t="s">
        <v>0</v>
      </c>
      <c r="B111" s="157" t="s">
        <v>0</v>
      </c>
    </row>
    <row r="112" spans="1:16" x14ac:dyDescent="0.2">
      <c r="B112" s="157" t="s">
        <v>0</v>
      </c>
      <c r="O112" s="205" t="s">
        <v>317</v>
      </c>
      <c r="P112" s="205"/>
    </row>
    <row r="113" spans="1:16" x14ac:dyDescent="0.2">
      <c r="B113" s="157" t="s">
        <v>0</v>
      </c>
    </row>
    <row r="114" spans="1:16" x14ac:dyDescent="0.2">
      <c r="B114" s="157" t="s">
        <v>0</v>
      </c>
      <c r="O114" s="110" t="s">
        <v>50</v>
      </c>
      <c r="P114" s="109" t="s">
        <v>335</v>
      </c>
    </row>
    <row r="115" spans="1:16" x14ac:dyDescent="0.2">
      <c r="B115" s="157" t="s">
        <v>0</v>
      </c>
    </row>
    <row r="116" spans="1:16" x14ac:dyDescent="0.2">
      <c r="O116" s="205" t="s">
        <v>318</v>
      </c>
      <c r="P116" s="205"/>
    </row>
    <row r="118" spans="1:16" x14ac:dyDescent="0.2">
      <c r="O118" s="113"/>
    </row>
    <row r="119" spans="1:16" x14ac:dyDescent="0.2">
      <c r="O119" s="113"/>
    </row>
    <row r="121" spans="1:16" x14ac:dyDescent="0.2">
      <c r="O121" s="205" t="s">
        <v>319</v>
      </c>
      <c r="P121" s="205"/>
    </row>
    <row r="123" spans="1:16" ht="13.5" thickBot="1" x14ac:dyDescent="0.25"/>
    <row r="124" spans="1:16" ht="16.5" thickBot="1" x14ac:dyDescent="0.3">
      <c r="A124" s="157" t="s">
        <v>0</v>
      </c>
      <c r="B124" s="157" t="s">
        <v>0</v>
      </c>
      <c r="C124" s="11" t="s">
        <v>312</v>
      </c>
      <c r="D124" s="29"/>
      <c r="E124" s="11"/>
      <c r="F124" s="30"/>
      <c r="G124" s="115"/>
      <c r="H124" s="31"/>
      <c r="I124" s="11"/>
      <c r="J124" s="11"/>
      <c r="K124" s="11"/>
      <c r="L124" s="11"/>
      <c r="N124" s="5" t="s">
        <v>29</v>
      </c>
      <c r="O124" s="204" t="s">
        <v>336</v>
      </c>
      <c r="P124" s="204"/>
    </row>
    <row r="125" spans="1:16" x14ac:dyDescent="0.2">
      <c r="A125" s="157" t="s">
        <v>0</v>
      </c>
      <c r="B125" s="157" t="s">
        <v>0</v>
      </c>
    </row>
    <row r="126" spans="1:16" x14ac:dyDescent="0.2">
      <c r="B126" s="157" t="s">
        <v>0</v>
      </c>
      <c r="O126" s="205" t="s">
        <v>317</v>
      </c>
      <c r="P126" s="205"/>
    </row>
    <row r="127" spans="1:16" x14ac:dyDescent="0.2">
      <c r="B127" s="157" t="s">
        <v>0</v>
      </c>
    </row>
    <row r="128" spans="1:16" ht="38.25" x14ac:dyDescent="0.2">
      <c r="B128" s="157" t="s">
        <v>0</v>
      </c>
      <c r="O128" s="110" t="s">
        <v>50</v>
      </c>
      <c r="P128" s="111" t="s">
        <v>337</v>
      </c>
    </row>
    <row r="129" spans="1:16" x14ac:dyDescent="0.2">
      <c r="B129" s="157" t="s">
        <v>0</v>
      </c>
    </row>
    <row r="130" spans="1:16" x14ac:dyDescent="0.2">
      <c r="O130" s="205" t="s">
        <v>318</v>
      </c>
      <c r="P130" s="205"/>
    </row>
    <row r="132" spans="1:16" x14ac:dyDescent="0.2">
      <c r="O132" s="113"/>
    </row>
    <row r="133" spans="1:16" x14ac:dyDescent="0.2">
      <c r="O133" s="113"/>
    </row>
    <row r="135" spans="1:16" x14ac:dyDescent="0.2">
      <c r="O135" s="205" t="s">
        <v>319</v>
      </c>
      <c r="P135" s="205"/>
    </row>
    <row r="138" spans="1:16" ht="15.75" x14ac:dyDescent="0.25">
      <c r="A138" s="157" t="s">
        <v>0</v>
      </c>
      <c r="B138" s="157" t="s">
        <v>0</v>
      </c>
      <c r="C138" s="8"/>
      <c r="E138" s="8"/>
      <c r="F138" s="8"/>
      <c r="G138" s="8"/>
      <c r="H138" s="8"/>
      <c r="I138" s="8"/>
      <c r="J138" s="8"/>
      <c r="K138" s="8"/>
      <c r="L138" s="8"/>
      <c r="N138" s="9" t="s">
        <v>30</v>
      </c>
      <c r="O138" s="206" t="s">
        <v>338</v>
      </c>
      <c r="P138" s="206"/>
    </row>
    <row r="139" spans="1:16" ht="13.5" thickBot="1" x14ac:dyDescent="0.25">
      <c r="A139" s="157" t="s">
        <v>0</v>
      </c>
      <c r="B139" s="157" t="s">
        <v>0</v>
      </c>
    </row>
    <row r="140" spans="1:16" ht="16.5" thickBot="1" x14ac:dyDescent="0.3">
      <c r="A140" s="157" t="s">
        <v>0</v>
      </c>
      <c r="B140" s="157" t="s">
        <v>0</v>
      </c>
      <c r="C140" s="11" t="s">
        <v>312</v>
      </c>
      <c r="D140" s="29"/>
      <c r="E140" s="115"/>
      <c r="F140" s="31"/>
      <c r="G140" s="11"/>
      <c r="H140" s="11"/>
      <c r="I140" s="11"/>
      <c r="J140" s="11"/>
      <c r="K140" s="11"/>
      <c r="L140" s="11"/>
      <c r="N140" s="5" t="s">
        <v>31</v>
      </c>
      <c r="O140" s="204" t="s">
        <v>339</v>
      </c>
      <c r="P140" s="204"/>
    </row>
    <row r="141" spans="1:16" x14ac:dyDescent="0.2">
      <c r="A141" s="157" t="s">
        <v>0</v>
      </c>
      <c r="B141" s="157" t="s">
        <v>0</v>
      </c>
    </row>
    <row r="142" spans="1:16" x14ac:dyDescent="0.2">
      <c r="B142" s="157" t="s">
        <v>0</v>
      </c>
      <c r="O142" s="205" t="s">
        <v>317</v>
      </c>
      <c r="P142" s="205"/>
    </row>
    <row r="143" spans="1:16" x14ac:dyDescent="0.2">
      <c r="B143" s="157" t="s">
        <v>0</v>
      </c>
    </row>
    <row r="144" spans="1:16" ht="63.75" x14ac:dyDescent="0.2">
      <c r="B144" s="157" t="s">
        <v>0</v>
      </c>
      <c r="O144" s="110" t="s">
        <v>50</v>
      </c>
      <c r="P144" s="111" t="s">
        <v>340</v>
      </c>
    </row>
    <row r="145" spans="1:16" x14ac:dyDescent="0.2">
      <c r="B145" s="157" t="s">
        <v>0</v>
      </c>
    </row>
    <row r="146" spans="1:16" x14ac:dyDescent="0.2">
      <c r="O146" s="205" t="s">
        <v>318</v>
      </c>
      <c r="P146" s="205"/>
    </row>
    <row r="148" spans="1:16" x14ac:dyDescent="0.2">
      <c r="O148" s="113"/>
    </row>
    <row r="149" spans="1:16" x14ac:dyDescent="0.2">
      <c r="O149" s="113"/>
    </row>
    <row r="151" spans="1:16" x14ac:dyDescent="0.2">
      <c r="O151" s="205" t="s">
        <v>319</v>
      </c>
      <c r="P151" s="205"/>
    </row>
    <row r="153" spans="1:16" ht="13.5" thickBot="1" x14ac:dyDescent="0.25"/>
    <row r="154" spans="1:16" ht="16.5" thickBot="1" x14ac:dyDescent="0.3">
      <c r="A154" s="157" t="s">
        <v>0</v>
      </c>
      <c r="B154" s="157" t="s">
        <v>0</v>
      </c>
      <c r="C154" s="11">
        <v>2</v>
      </c>
      <c r="D154" s="29"/>
      <c r="E154" s="11"/>
      <c r="F154" s="30"/>
      <c r="G154" s="115"/>
      <c r="H154" s="31"/>
      <c r="I154" s="11"/>
      <c r="J154" s="11"/>
      <c r="K154" s="11"/>
      <c r="L154" s="11"/>
      <c r="N154" s="5" t="s">
        <v>32</v>
      </c>
      <c r="O154" s="204" t="s">
        <v>341</v>
      </c>
      <c r="P154" s="204"/>
    </row>
    <row r="155" spans="1:16" x14ac:dyDescent="0.2">
      <c r="A155" s="157" t="s">
        <v>0</v>
      </c>
      <c r="B155" s="157" t="s">
        <v>0</v>
      </c>
    </row>
    <row r="156" spans="1:16" x14ac:dyDescent="0.2">
      <c r="B156" s="157" t="s">
        <v>0</v>
      </c>
      <c r="O156" s="205" t="s">
        <v>317</v>
      </c>
      <c r="P156" s="205"/>
    </row>
    <row r="157" spans="1:16" x14ac:dyDescent="0.2">
      <c r="B157" s="157" t="s">
        <v>0</v>
      </c>
    </row>
    <row r="158" spans="1:16" ht="76.5" x14ac:dyDescent="0.2">
      <c r="B158" s="157" t="s">
        <v>0</v>
      </c>
      <c r="O158" s="110">
        <v>1</v>
      </c>
      <c r="P158" s="111" t="s">
        <v>342</v>
      </c>
    </row>
    <row r="159" spans="1:16" ht="25.5" x14ac:dyDescent="0.2">
      <c r="B159" s="157" t="s">
        <v>0</v>
      </c>
      <c r="O159" s="110">
        <v>1</v>
      </c>
      <c r="P159" s="111" t="s">
        <v>343</v>
      </c>
    </row>
    <row r="160" spans="1:16" x14ac:dyDescent="0.2">
      <c r="B160" s="157" t="s">
        <v>0</v>
      </c>
    </row>
    <row r="161" spans="1:16" x14ac:dyDescent="0.2">
      <c r="O161" s="205" t="s">
        <v>318</v>
      </c>
      <c r="P161" s="205"/>
    </row>
    <row r="163" spans="1:16" x14ac:dyDescent="0.2">
      <c r="O163" s="113"/>
    </row>
    <row r="164" spans="1:16" x14ac:dyDescent="0.2">
      <c r="O164" s="113"/>
    </row>
    <row r="166" spans="1:16" x14ac:dyDescent="0.2">
      <c r="O166" s="205" t="s">
        <v>319</v>
      </c>
      <c r="P166" s="205"/>
    </row>
    <row r="169" spans="1:16" ht="15.75" x14ac:dyDescent="0.25">
      <c r="A169" s="157" t="s">
        <v>0</v>
      </c>
      <c r="B169" s="157" t="s">
        <v>0</v>
      </c>
      <c r="C169" s="8"/>
      <c r="E169" s="8"/>
      <c r="F169" s="8"/>
      <c r="G169" s="8"/>
      <c r="H169" s="8"/>
      <c r="I169" s="8"/>
      <c r="J169" s="8"/>
      <c r="K169" s="8"/>
      <c r="L169" s="8"/>
      <c r="N169" s="9" t="s">
        <v>33</v>
      </c>
      <c r="O169" s="206" t="s">
        <v>344</v>
      </c>
      <c r="P169" s="206"/>
    </row>
    <row r="170" spans="1:16" ht="13.5" thickBot="1" x14ac:dyDescent="0.25">
      <c r="A170" s="157" t="s">
        <v>0</v>
      </c>
      <c r="B170" s="157" t="s">
        <v>0</v>
      </c>
    </row>
    <row r="171" spans="1:16" ht="16.5" thickBot="1" x14ac:dyDescent="0.3">
      <c r="A171" s="157" t="s">
        <v>0</v>
      </c>
      <c r="B171" s="157" t="s">
        <v>0</v>
      </c>
      <c r="C171" s="11">
        <v>6</v>
      </c>
      <c r="D171" s="29"/>
      <c r="E171" s="115"/>
      <c r="F171" s="115"/>
      <c r="G171" s="115"/>
      <c r="H171" s="31"/>
      <c r="I171" s="11"/>
      <c r="J171" s="11"/>
      <c r="K171" s="11"/>
      <c r="L171" s="11"/>
      <c r="N171" s="5" t="s">
        <v>34</v>
      </c>
      <c r="O171" s="204" t="s">
        <v>345</v>
      </c>
      <c r="P171" s="204"/>
    </row>
    <row r="172" spans="1:16" x14ac:dyDescent="0.2">
      <c r="A172" s="157" t="s">
        <v>0</v>
      </c>
      <c r="B172" s="157" t="s">
        <v>0</v>
      </c>
    </row>
    <row r="173" spans="1:16" x14ac:dyDescent="0.2">
      <c r="B173" s="157" t="s">
        <v>0</v>
      </c>
      <c r="O173" s="205" t="s">
        <v>317</v>
      </c>
      <c r="P173" s="205"/>
    </row>
    <row r="174" spans="1:16" x14ac:dyDescent="0.2">
      <c r="B174" s="157" t="s">
        <v>0</v>
      </c>
    </row>
    <row r="175" spans="1:16" ht="51" x14ac:dyDescent="0.2">
      <c r="B175" s="157" t="s">
        <v>0</v>
      </c>
      <c r="O175" s="110">
        <v>2</v>
      </c>
      <c r="P175" s="111" t="s">
        <v>346</v>
      </c>
    </row>
    <row r="176" spans="1:16" x14ac:dyDescent="0.2">
      <c r="B176" s="157" t="s">
        <v>0</v>
      </c>
      <c r="O176" s="110">
        <v>4</v>
      </c>
      <c r="P176" s="109" t="s">
        <v>347</v>
      </c>
    </row>
    <row r="177" spans="1:16" x14ac:dyDescent="0.2">
      <c r="B177" s="157" t="s">
        <v>0</v>
      </c>
    </row>
    <row r="178" spans="1:16" x14ac:dyDescent="0.2">
      <c r="O178" s="205" t="s">
        <v>318</v>
      </c>
      <c r="P178" s="205"/>
    </row>
    <row r="180" spans="1:16" x14ac:dyDescent="0.2">
      <c r="O180" s="113"/>
    </row>
    <row r="181" spans="1:16" x14ac:dyDescent="0.2">
      <c r="O181" s="113"/>
    </row>
    <row r="183" spans="1:16" x14ac:dyDescent="0.2">
      <c r="O183" s="205" t="s">
        <v>319</v>
      </c>
      <c r="P183" s="205"/>
    </row>
    <row r="185" spans="1:16" ht="13.5" thickBot="1" x14ac:dyDescent="0.25"/>
    <row r="186" spans="1:16" ht="16.5" thickBot="1" x14ac:dyDescent="0.3">
      <c r="A186" s="157" t="s">
        <v>0</v>
      </c>
      <c r="B186" s="157" t="s">
        <v>0</v>
      </c>
      <c r="C186" s="11">
        <v>2</v>
      </c>
      <c r="D186" s="29"/>
      <c r="E186" s="30"/>
      <c r="F186" s="115"/>
      <c r="G186" s="31"/>
      <c r="H186" s="11"/>
      <c r="I186" s="11"/>
      <c r="J186" s="11"/>
      <c r="K186" s="11"/>
      <c r="L186" s="11"/>
      <c r="N186" s="5" t="s">
        <v>35</v>
      </c>
      <c r="O186" s="204" t="s">
        <v>348</v>
      </c>
      <c r="P186" s="204"/>
    </row>
    <row r="187" spans="1:16" x14ac:dyDescent="0.2">
      <c r="A187" s="157" t="s">
        <v>0</v>
      </c>
      <c r="B187" s="157" t="s">
        <v>0</v>
      </c>
    </row>
    <row r="188" spans="1:16" x14ac:dyDescent="0.2">
      <c r="B188" s="157" t="s">
        <v>0</v>
      </c>
      <c r="O188" s="205" t="s">
        <v>317</v>
      </c>
      <c r="P188" s="205"/>
    </row>
    <row r="189" spans="1:16" x14ac:dyDescent="0.2">
      <c r="B189" s="157" t="s">
        <v>0</v>
      </c>
    </row>
    <row r="190" spans="1:16" ht="114.75" x14ac:dyDescent="0.2">
      <c r="B190" s="157" t="s">
        <v>0</v>
      </c>
      <c r="O190" s="110">
        <v>2</v>
      </c>
      <c r="P190" s="111" t="s">
        <v>349</v>
      </c>
    </row>
    <row r="191" spans="1:16" x14ac:dyDescent="0.2">
      <c r="B191" s="157" t="s">
        <v>0</v>
      </c>
    </row>
    <row r="192" spans="1:16" x14ac:dyDescent="0.2">
      <c r="O192" s="205" t="s">
        <v>318</v>
      </c>
      <c r="P192" s="205"/>
    </row>
    <row r="194" spans="1:16" x14ac:dyDescent="0.2">
      <c r="O194" s="113"/>
    </row>
    <row r="195" spans="1:16" x14ac:dyDescent="0.2">
      <c r="O195" s="113"/>
    </row>
    <row r="197" spans="1:16" x14ac:dyDescent="0.2">
      <c r="O197" s="205" t="s">
        <v>319</v>
      </c>
      <c r="P197" s="205"/>
    </row>
    <row r="200" spans="1:16" ht="15.75" x14ac:dyDescent="0.25">
      <c r="A200" s="157" t="s">
        <v>0</v>
      </c>
      <c r="B200" s="157" t="s">
        <v>0</v>
      </c>
      <c r="C200" s="8"/>
      <c r="E200" s="8"/>
      <c r="F200" s="8"/>
      <c r="G200" s="8"/>
      <c r="H200" s="8"/>
      <c r="I200" s="8"/>
      <c r="J200" s="8"/>
      <c r="K200" s="8"/>
      <c r="L200" s="8"/>
      <c r="N200" s="9" t="s">
        <v>36</v>
      </c>
      <c r="O200" s="206" t="s">
        <v>350</v>
      </c>
      <c r="P200" s="206"/>
    </row>
    <row r="201" spans="1:16" ht="13.5" thickBot="1" x14ac:dyDescent="0.25">
      <c r="A201" s="157" t="s">
        <v>0</v>
      </c>
      <c r="B201" s="157" t="s">
        <v>0</v>
      </c>
    </row>
    <row r="202" spans="1:16" ht="16.5" thickBot="1" x14ac:dyDescent="0.3">
      <c r="A202" s="157" t="s">
        <v>0</v>
      </c>
      <c r="B202" s="157" t="s">
        <v>0</v>
      </c>
      <c r="C202" s="11">
        <v>2</v>
      </c>
      <c r="D202" s="29"/>
      <c r="E202" s="11"/>
      <c r="F202" s="30"/>
      <c r="G202" s="115"/>
      <c r="H202" s="115"/>
      <c r="I202" s="115"/>
      <c r="J202" s="115"/>
      <c r="K202" s="115"/>
      <c r="L202" s="115"/>
      <c r="N202" s="5" t="s">
        <v>37</v>
      </c>
      <c r="O202" s="204" t="s">
        <v>351</v>
      </c>
      <c r="P202" s="204"/>
    </row>
    <row r="203" spans="1:16" x14ac:dyDescent="0.2">
      <c r="A203" s="157" t="s">
        <v>0</v>
      </c>
      <c r="B203" s="157" t="s">
        <v>0</v>
      </c>
    </row>
    <row r="204" spans="1:16" x14ac:dyDescent="0.2">
      <c r="B204" s="157" t="s">
        <v>0</v>
      </c>
      <c r="O204" s="205" t="s">
        <v>317</v>
      </c>
      <c r="P204" s="205"/>
    </row>
    <row r="205" spans="1:16" x14ac:dyDescent="0.2">
      <c r="B205" s="157" t="s">
        <v>0</v>
      </c>
    </row>
    <row r="206" spans="1:16" ht="51" x14ac:dyDescent="0.2">
      <c r="B206" s="157" t="s">
        <v>0</v>
      </c>
      <c r="O206" s="110">
        <v>1</v>
      </c>
      <c r="P206" s="111" t="s">
        <v>352</v>
      </c>
    </row>
    <row r="207" spans="1:16" x14ac:dyDescent="0.2">
      <c r="B207" s="157" t="s">
        <v>0</v>
      </c>
      <c r="O207" s="110">
        <v>1</v>
      </c>
      <c r="P207" s="109" t="s">
        <v>353</v>
      </c>
    </row>
    <row r="208" spans="1:16" x14ac:dyDescent="0.2">
      <c r="B208" s="157" t="s">
        <v>0</v>
      </c>
    </row>
    <row r="209" spans="1:16" x14ac:dyDescent="0.2">
      <c r="O209" s="205" t="s">
        <v>318</v>
      </c>
      <c r="P209" s="205"/>
    </row>
    <row r="211" spans="1:16" x14ac:dyDescent="0.2">
      <c r="O211" s="113"/>
    </row>
    <row r="212" spans="1:16" x14ac:dyDescent="0.2">
      <c r="O212" s="113"/>
    </row>
    <row r="214" spans="1:16" x14ac:dyDescent="0.2">
      <c r="O214" s="205" t="s">
        <v>319</v>
      </c>
      <c r="P214" s="205"/>
    </row>
    <row r="216" spans="1:16" ht="13.5" thickBot="1" x14ac:dyDescent="0.25"/>
    <row r="217" spans="1:16" ht="16.5" thickBot="1" x14ac:dyDescent="0.3">
      <c r="A217" s="157" t="s">
        <v>0</v>
      </c>
      <c r="B217" s="157" t="s">
        <v>0</v>
      </c>
      <c r="C217" s="11">
        <v>2</v>
      </c>
      <c r="D217" s="29"/>
      <c r="E217" s="11"/>
      <c r="F217" s="11"/>
      <c r="G217" s="30"/>
      <c r="H217" s="115"/>
      <c r="I217" s="115"/>
      <c r="J217" s="115"/>
      <c r="K217" s="115"/>
      <c r="L217" s="115"/>
      <c r="N217" s="5" t="s">
        <v>38</v>
      </c>
      <c r="O217" s="204" t="s">
        <v>354</v>
      </c>
      <c r="P217" s="204"/>
    </row>
    <row r="218" spans="1:16" x14ac:dyDescent="0.2">
      <c r="A218" s="157" t="s">
        <v>0</v>
      </c>
      <c r="B218" s="157" t="s">
        <v>0</v>
      </c>
    </row>
    <row r="219" spans="1:16" x14ac:dyDescent="0.2">
      <c r="B219" s="157" t="s">
        <v>0</v>
      </c>
      <c r="O219" s="205" t="s">
        <v>317</v>
      </c>
      <c r="P219" s="205"/>
    </row>
    <row r="220" spans="1:16" x14ac:dyDescent="0.2">
      <c r="B220" s="157" t="s">
        <v>0</v>
      </c>
    </row>
    <row r="221" spans="1:16" ht="63.75" x14ac:dyDescent="0.2">
      <c r="B221" s="157" t="s">
        <v>0</v>
      </c>
      <c r="O221" s="110">
        <v>2</v>
      </c>
      <c r="P221" s="111" t="s">
        <v>355</v>
      </c>
    </row>
    <row r="222" spans="1:16" x14ac:dyDescent="0.2">
      <c r="B222" s="157" t="s">
        <v>0</v>
      </c>
    </row>
    <row r="223" spans="1:16" x14ac:dyDescent="0.2">
      <c r="O223" s="205" t="s">
        <v>318</v>
      </c>
      <c r="P223" s="205"/>
    </row>
    <row r="225" spans="1:16" x14ac:dyDescent="0.2">
      <c r="O225" s="113"/>
    </row>
    <row r="226" spans="1:16" x14ac:dyDescent="0.2">
      <c r="O226" s="113"/>
    </row>
    <row r="228" spans="1:16" x14ac:dyDescent="0.2">
      <c r="O228" s="205" t="s">
        <v>319</v>
      </c>
      <c r="P228" s="205"/>
    </row>
    <row r="230" spans="1:16" ht="13.5" thickBot="1" x14ac:dyDescent="0.25"/>
    <row r="231" spans="1:16" ht="16.5" thickBot="1" x14ac:dyDescent="0.3">
      <c r="A231" s="157" t="s">
        <v>0</v>
      </c>
      <c r="B231" s="157" t="s">
        <v>0</v>
      </c>
      <c r="C231" s="11" t="s">
        <v>312</v>
      </c>
      <c r="D231" s="29"/>
      <c r="E231" s="30"/>
      <c r="F231" s="115"/>
      <c r="G231" s="115"/>
      <c r="H231" s="115"/>
      <c r="I231" s="115"/>
      <c r="J231" s="115"/>
      <c r="K231" s="115"/>
      <c r="L231" s="115"/>
      <c r="N231" s="5" t="s">
        <v>39</v>
      </c>
      <c r="O231" s="204" t="s">
        <v>356</v>
      </c>
      <c r="P231" s="204"/>
    </row>
    <row r="232" spans="1:16" x14ac:dyDescent="0.2">
      <c r="A232" s="157" t="s">
        <v>0</v>
      </c>
      <c r="B232" s="157" t="s">
        <v>0</v>
      </c>
    </row>
    <row r="233" spans="1:16" x14ac:dyDescent="0.2">
      <c r="B233" s="157" t="s">
        <v>0</v>
      </c>
      <c r="O233" s="205" t="s">
        <v>317</v>
      </c>
      <c r="P233" s="205"/>
    </row>
    <row r="234" spans="1:16" x14ac:dyDescent="0.2">
      <c r="B234" s="157" t="s">
        <v>0</v>
      </c>
    </row>
    <row r="235" spans="1:16" ht="102" x14ac:dyDescent="0.2">
      <c r="B235" s="157" t="s">
        <v>0</v>
      </c>
      <c r="O235" s="110" t="s">
        <v>50</v>
      </c>
      <c r="P235" s="111" t="s">
        <v>357</v>
      </c>
    </row>
    <row r="236" spans="1:16" x14ac:dyDescent="0.2">
      <c r="B236" s="157" t="s">
        <v>0</v>
      </c>
    </row>
    <row r="237" spans="1:16" x14ac:dyDescent="0.2">
      <c r="O237" s="205" t="s">
        <v>318</v>
      </c>
      <c r="P237" s="205"/>
    </row>
    <row r="239" spans="1:16" x14ac:dyDescent="0.2">
      <c r="O239" s="113"/>
    </row>
    <row r="240" spans="1:16" x14ac:dyDescent="0.2">
      <c r="O240" s="113"/>
    </row>
    <row r="242" spans="1:16" x14ac:dyDescent="0.2">
      <c r="O242" s="205" t="s">
        <v>319</v>
      </c>
      <c r="P242" s="205"/>
    </row>
    <row r="244" spans="1:16" ht="13.5" thickBot="1" x14ac:dyDescent="0.25"/>
    <row r="245" spans="1:16" ht="16.5" thickBot="1" x14ac:dyDescent="0.3">
      <c r="A245" s="157" t="s">
        <v>0</v>
      </c>
      <c r="B245" s="157" t="s">
        <v>0</v>
      </c>
      <c r="C245" s="11">
        <v>2</v>
      </c>
      <c r="D245" s="29"/>
      <c r="E245" s="11"/>
      <c r="F245" s="11"/>
      <c r="G245" s="30"/>
      <c r="H245" s="115"/>
      <c r="I245" s="115"/>
      <c r="J245" s="115"/>
      <c r="K245" s="115"/>
      <c r="L245" s="115"/>
      <c r="N245" s="5" t="s">
        <v>40</v>
      </c>
      <c r="O245" s="204" t="s">
        <v>358</v>
      </c>
      <c r="P245" s="204"/>
    </row>
    <row r="246" spans="1:16" x14ac:dyDescent="0.2">
      <c r="A246" s="157" t="s">
        <v>0</v>
      </c>
      <c r="B246" s="157" t="s">
        <v>0</v>
      </c>
    </row>
    <row r="247" spans="1:16" x14ac:dyDescent="0.2">
      <c r="B247" s="157" t="s">
        <v>0</v>
      </c>
      <c r="O247" s="205" t="s">
        <v>317</v>
      </c>
      <c r="P247" s="205"/>
    </row>
    <row r="248" spans="1:16" x14ac:dyDescent="0.2">
      <c r="B248" s="157" t="s">
        <v>0</v>
      </c>
    </row>
    <row r="249" spans="1:16" ht="89.25" x14ac:dyDescent="0.2">
      <c r="B249" s="157" t="s">
        <v>0</v>
      </c>
      <c r="O249" s="110">
        <v>2</v>
      </c>
      <c r="P249" s="111" t="s">
        <v>359</v>
      </c>
    </row>
    <row r="250" spans="1:16" x14ac:dyDescent="0.2">
      <c r="B250" s="157" t="s">
        <v>0</v>
      </c>
    </row>
    <row r="251" spans="1:16" x14ac:dyDescent="0.2">
      <c r="O251" s="205" t="s">
        <v>318</v>
      </c>
      <c r="P251" s="205"/>
    </row>
    <row r="253" spans="1:16" x14ac:dyDescent="0.2">
      <c r="O253" s="113"/>
    </row>
    <row r="254" spans="1:16" x14ac:dyDescent="0.2">
      <c r="O254" s="113"/>
    </row>
    <row r="256" spans="1:16" x14ac:dyDescent="0.2">
      <c r="O256" s="205" t="s">
        <v>319</v>
      </c>
      <c r="P256" s="205"/>
    </row>
    <row r="259" spans="1:16" ht="15.75" x14ac:dyDescent="0.25">
      <c r="A259" s="157" t="s">
        <v>0</v>
      </c>
      <c r="B259" s="157" t="s">
        <v>0</v>
      </c>
      <c r="C259" s="6"/>
      <c r="E259" s="6"/>
      <c r="F259" s="6"/>
      <c r="G259" s="6"/>
      <c r="H259" s="6"/>
      <c r="I259" s="6"/>
      <c r="J259" s="6"/>
      <c r="K259" s="6"/>
      <c r="L259" s="6"/>
      <c r="N259" s="7" t="s">
        <v>41</v>
      </c>
      <c r="O259" s="208" t="s">
        <v>360</v>
      </c>
      <c r="P259" s="208"/>
    </row>
    <row r="260" spans="1:16" ht="13.5" thickBot="1" x14ac:dyDescent="0.25">
      <c r="A260" s="157" t="s">
        <v>0</v>
      </c>
      <c r="B260" s="157" t="s">
        <v>0</v>
      </c>
    </row>
    <row r="261" spans="1:16" ht="16.5" thickBot="1" x14ac:dyDescent="0.3">
      <c r="A261" s="157" t="s">
        <v>0</v>
      </c>
      <c r="B261" s="157" t="s">
        <v>0</v>
      </c>
      <c r="C261" s="11">
        <v>10</v>
      </c>
      <c r="D261" s="29"/>
      <c r="E261" s="115"/>
      <c r="F261" s="31"/>
      <c r="G261" s="11"/>
      <c r="H261" s="11"/>
      <c r="I261" s="11"/>
      <c r="J261" s="11"/>
      <c r="K261" s="11"/>
      <c r="L261" s="11"/>
      <c r="N261" s="5" t="s">
        <v>42</v>
      </c>
      <c r="O261" s="204" t="s">
        <v>361</v>
      </c>
      <c r="P261" s="204"/>
    </row>
    <row r="262" spans="1:16" x14ac:dyDescent="0.2">
      <c r="A262" s="157" t="s">
        <v>0</v>
      </c>
      <c r="B262" s="157" t="s">
        <v>0</v>
      </c>
    </row>
    <row r="263" spans="1:16" x14ac:dyDescent="0.2">
      <c r="B263" s="157" t="s">
        <v>0</v>
      </c>
      <c r="O263" s="205" t="s">
        <v>317</v>
      </c>
      <c r="P263" s="205"/>
    </row>
    <row r="264" spans="1:16" x14ac:dyDescent="0.2">
      <c r="B264" s="157" t="s">
        <v>0</v>
      </c>
    </row>
    <row r="265" spans="1:16" ht="76.5" x14ac:dyDescent="0.2">
      <c r="B265" s="157" t="s">
        <v>0</v>
      </c>
      <c r="O265" s="110">
        <v>10</v>
      </c>
      <c r="P265" s="111" t="s">
        <v>362</v>
      </c>
    </row>
    <row r="266" spans="1:16" x14ac:dyDescent="0.2">
      <c r="B266" s="157" t="s">
        <v>0</v>
      </c>
    </row>
    <row r="267" spans="1:16" x14ac:dyDescent="0.2">
      <c r="O267" s="205" t="s">
        <v>318</v>
      </c>
      <c r="P267" s="205"/>
    </row>
    <row r="269" spans="1:16" x14ac:dyDescent="0.2">
      <c r="O269" s="113"/>
    </row>
    <row r="270" spans="1:16" x14ac:dyDescent="0.2">
      <c r="O270" s="113"/>
    </row>
    <row r="272" spans="1:16" x14ac:dyDescent="0.2">
      <c r="O272" s="205" t="s">
        <v>319</v>
      </c>
      <c r="P272" s="205"/>
    </row>
    <row r="274" spans="1:16" ht="13.5" thickBot="1" x14ac:dyDescent="0.25"/>
    <row r="275" spans="1:16" ht="16.5" thickBot="1" x14ac:dyDescent="0.3">
      <c r="A275" s="157" t="s">
        <v>0</v>
      </c>
      <c r="B275" s="157" t="s">
        <v>0</v>
      </c>
      <c r="C275" s="11">
        <v>15</v>
      </c>
      <c r="D275" s="29"/>
      <c r="E275" s="115"/>
      <c r="F275" s="115"/>
      <c r="G275" s="115"/>
      <c r="H275" s="31"/>
      <c r="I275" s="11"/>
      <c r="J275" s="11"/>
      <c r="K275" s="11"/>
      <c r="L275" s="11"/>
      <c r="N275" s="5" t="s">
        <v>43</v>
      </c>
      <c r="O275" s="204" t="s">
        <v>363</v>
      </c>
      <c r="P275" s="204"/>
    </row>
    <row r="276" spans="1:16" x14ac:dyDescent="0.2">
      <c r="A276" s="157" t="s">
        <v>0</v>
      </c>
      <c r="B276" s="157" t="s">
        <v>0</v>
      </c>
    </row>
    <row r="277" spans="1:16" x14ac:dyDescent="0.2">
      <c r="B277" s="157" t="s">
        <v>0</v>
      </c>
      <c r="O277" s="205" t="s">
        <v>317</v>
      </c>
      <c r="P277" s="205"/>
    </row>
    <row r="278" spans="1:16" x14ac:dyDescent="0.2">
      <c r="B278" s="157" t="s">
        <v>0</v>
      </c>
    </row>
    <row r="279" spans="1:16" ht="89.25" x14ac:dyDescent="0.2">
      <c r="B279" s="157" t="s">
        <v>0</v>
      </c>
      <c r="O279" s="110">
        <v>5</v>
      </c>
      <c r="P279" s="111" t="s">
        <v>364</v>
      </c>
    </row>
    <row r="280" spans="1:16" ht="25.5" x14ac:dyDescent="0.2">
      <c r="B280" s="157" t="s">
        <v>0</v>
      </c>
      <c r="O280" s="110">
        <v>5</v>
      </c>
      <c r="P280" s="111" t="s">
        <v>365</v>
      </c>
    </row>
    <row r="281" spans="1:16" x14ac:dyDescent="0.2">
      <c r="B281" s="157" t="s">
        <v>0</v>
      </c>
      <c r="O281" s="110">
        <v>5</v>
      </c>
      <c r="P281" s="111" t="s">
        <v>366</v>
      </c>
    </row>
    <row r="282" spans="1:16" x14ac:dyDescent="0.2">
      <c r="B282" s="157" t="s">
        <v>0</v>
      </c>
    </row>
    <row r="283" spans="1:16" x14ac:dyDescent="0.2">
      <c r="O283" s="205" t="s">
        <v>318</v>
      </c>
      <c r="P283" s="205"/>
    </row>
    <row r="285" spans="1:16" x14ac:dyDescent="0.2">
      <c r="O285" s="113"/>
    </row>
    <row r="286" spans="1:16" x14ac:dyDescent="0.2">
      <c r="O286" s="113"/>
    </row>
    <row r="288" spans="1:16" x14ac:dyDescent="0.2">
      <c r="O288" s="205" t="s">
        <v>319</v>
      </c>
      <c r="P288" s="205"/>
    </row>
    <row r="290" spans="1:16" ht="13.5" thickBot="1" x14ac:dyDescent="0.25"/>
    <row r="291" spans="1:16" ht="16.5" thickBot="1" x14ac:dyDescent="0.3">
      <c r="A291" s="157" t="s">
        <v>0</v>
      </c>
      <c r="B291" s="157" t="s">
        <v>0</v>
      </c>
      <c r="C291" s="11">
        <v>2</v>
      </c>
      <c r="D291" s="29"/>
      <c r="E291" s="115"/>
      <c r="F291" s="115"/>
      <c r="G291" s="115"/>
      <c r="H291" s="31"/>
      <c r="I291" s="11"/>
      <c r="J291" s="11"/>
      <c r="K291" s="11"/>
      <c r="L291" s="11"/>
      <c r="N291" s="5" t="s">
        <v>44</v>
      </c>
      <c r="O291" s="204" t="s">
        <v>367</v>
      </c>
      <c r="P291" s="204"/>
    </row>
    <row r="292" spans="1:16" x14ac:dyDescent="0.2">
      <c r="A292" s="157" t="s">
        <v>0</v>
      </c>
      <c r="B292" s="157" t="s">
        <v>0</v>
      </c>
    </row>
    <row r="293" spans="1:16" x14ac:dyDescent="0.2">
      <c r="B293" s="157" t="s">
        <v>0</v>
      </c>
      <c r="O293" s="205" t="s">
        <v>317</v>
      </c>
      <c r="P293" s="205"/>
    </row>
    <row r="294" spans="1:16" x14ac:dyDescent="0.2">
      <c r="B294" s="157" t="s">
        <v>0</v>
      </c>
    </row>
    <row r="295" spans="1:16" ht="38.25" x14ac:dyDescent="0.2">
      <c r="B295" s="157" t="s">
        <v>0</v>
      </c>
      <c r="O295" s="110">
        <v>2</v>
      </c>
      <c r="P295" s="111" t="s">
        <v>368</v>
      </c>
    </row>
    <row r="296" spans="1:16" x14ac:dyDescent="0.2">
      <c r="B296" s="157" t="s">
        <v>0</v>
      </c>
    </row>
    <row r="297" spans="1:16" x14ac:dyDescent="0.2">
      <c r="O297" s="205" t="s">
        <v>318</v>
      </c>
      <c r="P297" s="205"/>
    </row>
    <row r="299" spans="1:16" x14ac:dyDescent="0.2">
      <c r="O299" s="113"/>
    </row>
    <row r="300" spans="1:16" x14ac:dyDescent="0.2">
      <c r="O300" s="113"/>
    </row>
    <row r="302" spans="1:16" x14ac:dyDescent="0.2">
      <c r="O302" s="205" t="s">
        <v>319</v>
      </c>
      <c r="P302" s="205"/>
    </row>
    <row r="304" spans="1:16" ht="13.5" thickBot="1" x14ac:dyDescent="0.25"/>
    <row r="305" spans="1:16" ht="16.5" thickBot="1" x14ac:dyDescent="0.3">
      <c r="A305" s="157" t="s">
        <v>0</v>
      </c>
      <c r="B305" s="157" t="s">
        <v>0</v>
      </c>
      <c r="C305" s="11">
        <v>2</v>
      </c>
      <c r="D305" s="29"/>
      <c r="E305" s="115"/>
      <c r="F305" s="115"/>
      <c r="G305" s="115"/>
      <c r="H305" s="31"/>
      <c r="I305" s="11"/>
      <c r="J305" s="11"/>
      <c r="K305" s="11"/>
      <c r="L305" s="11"/>
      <c r="N305" s="5" t="s">
        <v>45</v>
      </c>
      <c r="O305" s="204" t="s">
        <v>369</v>
      </c>
      <c r="P305" s="204"/>
    </row>
    <row r="306" spans="1:16" x14ac:dyDescent="0.2">
      <c r="A306" s="157" t="s">
        <v>0</v>
      </c>
      <c r="B306" s="157" t="s">
        <v>0</v>
      </c>
    </row>
    <row r="307" spans="1:16" x14ac:dyDescent="0.2">
      <c r="B307" s="157" t="s">
        <v>0</v>
      </c>
      <c r="O307" s="205" t="s">
        <v>317</v>
      </c>
      <c r="P307" s="205"/>
    </row>
    <row r="308" spans="1:16" x14ac:dyDescent="0.2">
      <c r="B308" s="157" t="s">
        <v>0</v>
      </c>
    </row>
    <row r="309" spans="1:16" ht="76.5" x14ac:dyDescent="0.2">
      <c r="B309" s="157" t="s">
        <v>0</v>
      </c>
      <c r="O309" s="110">
        <v>2</v>
      </c>
      <c r="P309" s="111" t="s">
        <v>370</v>
      </c>
    </row>
    <row r="310" spans="1:16" x14ac:dyDescent="0.2">
      <c r="B310" s="157" t="s">
        <v>0</v>
      </c>
    </row>
    <row r="311" spans="1:16" x14ac:dyDescent="0.2">
      <c r="O311" s="205" t="s">
        <v>318</v>
      </c>
      <c r="P311" s="205"/>
    </row>
    <row r="313" spans="1:16" x14ac:dyDescent="0.2">
      <c r="O313" s="113"/>
    </row>
    <row r="314" spans="1:16" x14ac:dyDescent="0.2">
      <c r="O314" s="113"/>
    </row>
    <row r="316" spans="1:16" x14ac:dyDescent="0.2">
      <c r="O316" s="205" t="s">
        <v>319</v>
      </c>
      <c r="P316" s="205"/>
    </row>
    <row r="319" spans="1:16" ht="15.75" x14ac:dyDescent="0.25">
      <c r="A319" s="157" t="s">
        <v>0</v>
      </c>
      <c r="B319" s="157" t="s">
        <v>0</v>
      </c>
      <c r="C319" s="6"/>
      <c r="E319" s="6"/>
      <c r="F319" s="6"/>
      <c r="G319" s="6"/>
      <c r="H319" s="6"/>
      <c r="I319" s="6"/>
      <c r="J319" s="6"/>
      <c r="K319" s="6"/>
      <c r="L319" s="6"/>
      <c r="N319" s="7" t="s">
        <v>46</v>
      </c>
      <c r="O319" s="208" t="s">
        <v>371</v>
      </c>
      <c r="P319" s="208"/>
    </row>
    <row r="320" spans="1:16" ht="13.5" thickBot="1" x14ac:dyDescent="0.25">
      <c r="A320" s="157" t="s">
        <v>0</v>
      </c>
      <c r="B320" s="157" t="s">
        <v>0</v>
      </c>
    </row>
    <row r="321" spans="1:16" ht="16.5" thickBot="1" x14ac:dyDescent="0.3">
      <c r="A321" s="157" t="s">
        <v>0</v>
      </c>
      <c r="B321" s="157" t="s">
        <v>0</v>
      </c>
      <c r="C321" s="11" t="s">
        <v>312</v>
      </c>
      <c r="D321" s="29"/>
      <c r="E321" s="115"/>
      <c r="F321" s="115"/>
      <c r="G321" s="115"/>
      <c r="H321" s="115"/>
      <c r="I321" s="115"/>
      <c r="J321" s="115"/>
      <c r="K321" s="115"/>
      <c r="L321" s="115"/>
      <c r="N321" s="5" t="s">
        <v>47</v>
      </c>
      <c r="O321" s="204" t="s">
        <v>372</v>
      </c>
      <c r="P321" s="204"/>
    </row>
    <row r="322" spans="1:16" x14ac:dyDescent="0.2">
      <c r="A322" s="157" t="s">
        <v>0</v>
      </c>
      <c r="B322" s="157" t="s">
        <v>0</v>
      </c>
    </row>
    <row r="323" spans="1:16" x14ac:dyDescent="0.2">
      <c r="B323" s="157" t="s">
        <v>0</v>
      </c>
      <c r="O323" s="205" t="s">
        <v>317</v>
      </c>
      <c r="P323" s="205"/>
    </row>
    <row r="324" spans="1:16" x14ac:dyDescent="0.2">
      <c r="B324" s="157" t="s">
        <v>0</v>
      </c>
    </row>
    <row r="325" spans="1:16" ht="25.5" x14ac:dyDescent="0.2">
      <c r="B325" s="157" t="s">
        <v>0</v>
      </c>
      <c r="O325" s="110" t="s">
        <v>50</v>
      </c>
      <c r="P325" s="111" t="s">
        <v>373</v>
      </c>
    </row>
    <row r="326" spans="1:16" x14ac:dyDescent="0.2">
      <c r="B326" s="157" t="s">
        <v>0</v>
      </c>
    </row>
    <row r="327" spans="1:16" x14ac:dyDescent="0.2">
      <c r="O327" s="205" t="s">
        <v>318</v>
      </c>
      <c r="P327" s="205"/>
    </row>
    <row r="329" spans="1:16" x14ac:dyDescent="0.2">
      <c r="O329" s="113"/>
    </row>
    <row r="330" spans="1:16" x14ac:dyDescent="0.2">
      <c r="O330" s="113"/>
    </row>
    <row r="332" spans="1:16" x14ac:dyDescent="0.2">
      <c r="O332" s="205" t="s">
        <v>319</v>
      </c>
      <c r="P332" s="205"/>
    </row>
    <row r="334" spans="1:16" ht="13.5" thickBot="1" x14ac:dyDescent="0.25"/>
    <row r="335" spans="1:16" ht="16.5" thickBot="1" x14ac:dyDescent="0.3">
      <c r="A335" s="157" t="s">
        <v>0</v>
      </c>
      <c r="B335" s="157" t="s">
        <v>0</v>
      </c>
      <c r="C335" s="11">
        <v>15</v>
      </c>
      <c r="D335" s="29"/>
      <c r="E335" s="115"/>
      <c r="F335" s="31"/>
      <c r="G335" s="11"/>
      <c r="H335" s="11"/>
      <c r="I335" s="11"/>
      <c r="J335" s="11"/>
      <c r="K335" s="11"/>
      <c r="L335" s="11"/>
      <c r="N335" s="5" t="s">
        <v>48</v>
      </c>
      <c r="O335" s="204" t="s">
        <v>49</v>
      </c>
      <c r="P335" s="204"/>
    </row>
    <row r="336" spans="1:16" x14ac:dyDescent="0.2">
      <c r="A336" s="157" t="s">
        <v>0</v>
      </c>
      <c r="B336" s="157" t="s">
        <v>0</v>
      </c>
    </row>
    <row r="337" spans="2:16" x14ac:dyDescent="0.2">
      <c r="B337" s="157" t="s">
        <v>0</v>
      </c>
      <c r="O337" s="205" t="s">
        <v>317</v>
      </c>
      <c r="P337" s="205"/>
    </row>
    <row r="338" spans="2:16" x14ac:dyDescent="0.2">
      <c r="B338" s="157" t="s">
        <v>0</v>
      </c>
    </row>
    <row r="339" spans="2:16" ht="51" x14ac:dyDescent="0.2">
      <c r="B339" s="157" t="s">
        <v>0</v>
      </c>
      <c r="O339" s="110">
        <v>15</v>
      </c>
      <c r="P339" s="111" t="s">
        <v>374</v>
      </c>
    </row>
    <row r="340" spans="2:16" x14ac:dyDescent="0.2">
      <c r="B340" s="157" t="s">
        <v>0</v>
      </c>
    </row>
    <row r="341" spans="2:16" x14ac:dyDescent="0.2">
      <c r="O341" s="205" t="s">
        <v>318</v>
      </c>
      <c r="P341" s="205"/>
    </row>
    <row r="343" spans="2:16" x14ac:dyDescent="0.2">
      <c r="O343" s="113"/>
    </row>
    <row r="344" spans="2:16" x14ac:dyDescent="0.2">
      <c r="O344" s="113"/>
    </row>
    <row r="346" spans="2:16" x14ac:dyDescent="0.2">
      <c r="O346" s="205" t="s">
        <v>319</v>
      </c>
      <c r="P346" s="205"/>
    </row>
  </sheetData>
  <autoFilter ref="A1:B346"/>
  <mergeCells count="101">
    <mergeCell ref="O335:P335"/>
    <mergeCell ref="O337:P337"/>
    <mergeCell ref="O341:P341"/>
    <mergeCell ref="O346:P346"/>
    <mergeCell ref="O319:P319"/>
    <mergeCell ref="O321:P321"/>
    <mergeCell ref="O323:P323"/>
    <mergeCell ref="O327:P327"/>
    <mergeCell ref="O332:P332"/>
    <mergeCell ref="O302:P302"/>
    <mergeCell ref="O305:P305"/>
    <mergeCell ref="O307:P307"/>
    <mergeCell ref="O311:P311"/>
    <mergeCell ref="O316:P316"/>
    <mergeCell ref="O283:P283"/>
    <mergeCell ref="O288:P288"/>
    <mergeCell ref="O291:P291"/>
    <mergeCell ref="O293:P293"/>
    <mergeCell ref="O297:P297"/>
    <mergeCell ref="O263:P263"/>
    <mergeCell ref="O267:P267"/>
    <mergeCell ref="O272:P272"/>
    <mergeCell ref="O275:P275"/>
    <mergeCell ref="O277:P277"/>
    <mergeCell ref="O247:P247"/>
    <mergeCell ref="O251:P251"/>
    <mergeCell ref="O256:P256"/>
    <mergeCell ref="O259:P259"/>
    <mergeCell ref="O261:P261"/>
    <mergeCell ref="O231:P231"/>
    <mergeCell ref="O233:P233"/>
    <mergeCell ref="O237:P237"/>
    <mergeCell ref="O242:P242"/>
    <mergeCell ref="O245:P245"/>
    <mergeCell ref="O214:P214"/>
    <mergeCell ref="O217:P217"/>
    <mergeCell ref="O219:P219"/>
    <mergeCell ref="O223:P223"/>
    <mergeCell ref="O228:P228"/>
    <mergeCell ref="O197:P197"/>
    <mergeCell ref="O200:P200"/>
    <mergeCell ref="O202:P202"/>
    <mergeCell ref="O204:P204"/>
    <mergeCell ref="O209:P209"/>
    <mergeCell ref="O178:P178"/>
    <mergeCell ref="O183:P183"/>
    <mergeCell ref="O186:P186"/>
    <mergeCell ref="O188:P188"/>
    <mergeCell ref="O192:P192"/>
    <mergeCell ref="O161:P161"/>
    <mergeCell ref="O166:P166"/>
    <mergeCell ref="O169:P169"/>
    <mergeCell ref="O171:P171"/>
    <mergeCell ref="O173:P173"/>
    <mergeCell ref="O142:P142"/>
    <mergeCell ref="O146:P146"/>
    <mergeCell ref="O151:P151"/>
    <mergeCell ref="O154:P154"/>
    <mergeCell ref="O156:P156"/>
    <mergeCell ref="O126:P126"/>
    <mergeCell ref="O130:P130"/>
    <mergeCell ref="O135:P135"/>
    <mergeCell ref="O138:P138"/>
    <mergeCell ref="O140:P140"/>
    <mergeCell ref="O110:P110"/>
    <mergeCell ref="O112:P112"/>
    <mergeCell ref="O116:P116"/>
    <mergeCell ref="O121:P121"/>
    <mergeCell ref="O124:P124"/>
    <mergeCell ref="O93:P93"/>
    <mergeCell ref="O96:P96"/>
    <mergeCell ref="O98:P98"/>
    <mergeCell ref="O102:P102"/>
    <mergeCell ref="O107:P107"/>
    <mergeCell ref="O74:P74"/>
    <mergeCell ref="O79:P79"/>
    <mergeCell ref="O82:P82"/>
    <mergeCell ref="O84:P84"/>
    <mergeCell ref="O88:P88"/>
    <mergeCell ref="O56:P56"/>
    <mergeCell ref="O60:P60"/>
    <mergeCell ref="O65:P65"/>
    <mergeCell ref="O68:P68"/>
    <mergeCell ref="O70:P70"/>
    <mergeCell ref="O40:P40"/>
    <mergeCell ref="O42:P42"/>
    <mergeCell ref="O46:P46"/>
    <mergeCell ref="O51:P51"/>
    <mergeCell ref="O54:P54"/>
    <mergeCell ref="O24:P24"/>
    <mergeCell ref="O26:P26"/>
    <mergeCell ref="O30:P30"/>
    <mergeCell ref="O35:P35"/>
    <mergeCell ref="O38:P38"/>
    <mergeCell ref="O21:P21"/>
    <mergeCell ref="O2:P2"/>
    <mergeCell ref="O6:P6"/>
    <mergeCell ref="O8:P8"/>
    <mergeCell ref="O10:P10"/>
    <mergeCell ref="O12:P12"/>
    <mergeCell ref="O16:P16"/>
  </mergeCells>
  <dataValidations count="1">
    <dataValidation type="list" allowBlank="1" showInputMessage="1" showErrorMessage="1" sqref="E10:L10 E24:L24 E40:L40 E54:L54 E68:L68 E82:L82 E96:L96 E110:L110 E124:L124 E140:L140 E231:L231 E321:L321">
      <formula1>"V,X"</formula1>
    </dataValidation>
  </dataValidations>
  <pageMargins left="0.7" right="0.7" top="0.75" bottom="0.75" header="0.3" footer="0.3"/>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6"/>
  <sheetViews>
    <sheetView zoomScaleNormal="100" workbookViewId="0">
      <selection activeCell="O2" sqref="O2:P2"/>
    </sheetView>
  </sheetViews>
  <sheetFormatPr defaultRowHeight="12.75" x14ac:dyDescent="0.2"/>
  <cols>
    <col min="1" max="2" width="3.28515625" style="157" bestFit="1" customWidth="1"/>
    <col min="3" max="3" width="9.7109375" style="1" customWidth="1"/>
    <col min="4" max="4" width="2.7109375" style="1" customWidth="1"/>
    <col min="5" max="12" width="6.7109375" style="1" customWidth="1"/>
    <col min="13" max="13" width="2.7109375" style="1" customWidth="1"/>
    <col min="14" max="14" width="9.140625" style="1"/>
    <col min="15" max="15" width="3" style="112" bestFit="1" customWidth="1"/>
    <col min="16" max="16" width="111.28515625" style="1" customWidth="1"/>
    <col min="17" max="16384" width="9.140625" style="1"/>
  </cols>
  <sheetData>
    <row r="1" spans="1:16" ht="150" customHeight="1" thickBot="1" x14ac:dyDescent="0.25">
      <c r="A1" s="156" t="s">
        <v>309</v>
      </c>
      <c r="B1" s="156" t="s">
        <v>310</v>
      </c>
      <c r="C1" s="2"/>
      <c r="D1" s="2"/>
      <c r="E1" s="164" t="s">
        <v>282</v>
      </c>
      <c r="F1" s="164" t="s">
        <v>283</v>
      </c>
      <c r="G1" s="164" t="s">
        <v>284</v>
      </c>
      <c r="H1" s="164" t="s">
        <v>285</v>
      </c>
      <c r="I1" s="164" t="s">
        <v>286</v>
      </c>
      <c r="J1" s="164" t="s">
        <v>287</v>
      </c>
      <c r="K1" s="164" t="s">
        <v>288</v>
      </c>
      <c r="L1" s="164" t="s">
        <v>289</v>
      </c>
    </row>
    <row r="2" spans="1:16" ht="27" thickTop="1" thickBot="1" x14ac:dyDescent="0.4">
      <c r="A2" s="157" t="s">
        <v>0</v>
      </c>
      <c r="B2" s="157" t="s">
        <v>0</v>
      </c>
      <c r="C2" s="58" t="s">
        <v>311</v>
      </c>
      <c r="D2" s="10"/>
      <c r="E2" s="58" t="s">
        <v>291</v>
      </c>
      <c r="F2" s="59" t="s">
        <v>292</v>
      </c>
      <c r="G2" s="59" t="s">
        <v>293</v>
      </c>
      <c r="H2" s="59" t="s">
        <v>294</v>
      </c>
      <c r="I2" s="59" t="s">
        <v>295</v>
      </c>
      <c r="J2" s="59" t="s">
        <v>296</v>
      </c>
      <c r="K2" s="59" t="s">
        <v>297</v>
      </c>
      <c r="L2" s="59" t="s">
        <v>290</v>
      </c>
      <c r="N2" s="15" t="s">
        <v>2</v>
      </c>
      <c r="O2" s="213" t="s">
        <v>376</v>
      </c>
      <c r="P2" s="213"/>
    </row>
    <row r="3" spans="1:16" ht="14.25" thickTop="1" thickBot="1" x14ac:dyDescent="0.25">
      <c r="A3" s="157" t="s">
        <v>0</v>
      </c>
      <c r="B3" s="157" t="s">
        <v>0</v>
      </c>
      <c r="C3" s="57">
        <v>180</v>
      </c>
      <c r="E3" s="61" t="e">
        <f>E8+E22+E36+E51+E71+IF(E86="X",-20,E86)+E105+E120+E135+E150+E170+E185+E202+E220</f>
        <v>#N/A</v>
      </c>
      <c r="F3" s="61" t="e">
        <f>F8+F22+F36+F51+F71+IF(F86="X",-20,F86)+F105+F120+F135+F150+F170+F185+F202+F220</f>
        <v>#N/A</v>
      </c>
      <c r="G3" s="61" t="e">
        <f t="shared" ref="G3:L3" si="0">G8+G22+G36+G51+G71+IF(G86="X",-20,G86)+G105+G120+G135+G150+G170+G185+G202+G220</f>
        <v>#N/A</v>
      </c>
      <c r="H3" s="61" t="e">
        <f t="shared" si="0"/>
        <v>#N/A</v>
      </c>
      <c r="I3" s="61" t="e">
        <f t="shared" si="0"/>
        <v>#N/A</v>
      </c>
      <c r="J3" s="61" t="e">
        <f t="shared" si="0"/>
        <v>#N/A</v>
      </c>
      <c r="K3" s="61" t="e">
        <f t="shared" si="0"/>
        <v>#N/A</v>
      </c>
      <c r="L3" s="61" t="e">
        <f t="shared" si="0"/>
        <v>#N/A</v>
      </c>
    </row>
    <row r="4" spans="1:16" ht="14.25" thickTop="1" thickBot="1" x14ac:dyDescent="0.25">
      <c r="A4" s="157" t="s">
        <v>0</v>
      </c>
      <c r="B4" s="157" t="s">
        <v>0</v>
      </c>
      <c r="E4" s="57">
        <f>$C$3</f>
        <v>180</v>
      </c>
      <c r="F4" s="60">
        <f t="shared" ref="F4:L4" si="1">$C$3</f>
        <v>180</v>
      </c>
      <c r="G4" s="60">
        <f t="shared" si="1"/>
        <v>180</v>
      </c>
      <c r="H4" s="60">
        <f t="shared" si="1"/>
        <v>180</v>
      </c>
      <c r="I4" s="60">
        <f t="shared" si="1"/>
        <v>180</v>
      </c>
      <c r="J4" s="60">
        <f t="shared" si="1"/>
        <v>180</v>
      </c>
      <c r="K4" s="60">
        <f t="shared" si="1"/>
        <v>180</v>
      </c>
      <c r="L4" s="60">
        <f t="shared" si="1"/>
        <v>180</v>
      </c>
    </row>
    <row r="5" spans="1:16" ht="13.5" thickTop="1" x14ac:dyDescent="0.2">
      <c r="A5" s="157" t="s">
        <v>0</v>
      </c>
      <c r="B5" s="157" t="s">
        <v>0</v>
      </c>
    </row>
    <row r="6" spans="1:16" ht="15.75" x14ac:dyDescent="0.25">
      <c r="A6" s="157" t="s">
        <v>0</v>
      </c>
      <c r="B6" s="157" t="s">
        <v>0</v>
      </c>
      <c r="C6" s="6"/>
      <c r="E6" s="6"/>
      <c r="F6" s="6"/>
      <c r="G6" s="6"/>
      <c r="H6" s="6"/>
      <c r="I6" s="6"/>
      <c r="J6" s="6"/>
      <c r="K6" s="6"/>
      <c r="L6" s="6"/>
      <c r="N6" s="7" t="s">
        <v>52</v>
      </c>
      <c r="O6" s="208" t="s">
        <v>377</v>
      </c>
      <c r="P6" s="208"/>
    </row>
    <row r="7" spans="1:16" ht="13.5" thickBot="1" x14ac:dyDescent="0.25">
      <c r="A7" s="157" t="s">
        <v>0</v>
      </c>
      <c r="B7" s="157" t="s">
        <v>0</v>
      </c>
    </row>
    <row r="8" spans="1:16" ht="16.5" thickBot="1" x14ac:dyDescent="0.3">
      <c r="A8" s="157" t="s">
        <v>0</v>
      </c>
      <c r="B8" s="157" t="s">
        <v>0</v>
      </c>
      <c r="C8" s="11">
        <v>5</v>
      </c>
      <c r="D8" s="29"/>
      <c r="E8" s="115"/>
      <c r="F8" s="115"/>
      <c r="G8" s="115"/>
      <c r="H8" s="31"/>
      <c r="I8" s="11"/>
      <c r="J8" s="11"/>
      <c r="K8" s="11"/>
      <c r="L8" s="11"/>
      <c r="N8" s="5" t="s">
        <v>53</v>
      </c>
      <c r="O8" s="204" t="s">
        <v>378</v>
      </c>
      <c r="P8" s="204"/>
    </row>
    <row r="9" spans="1:16" x14ac:dyDescent="0.2">
      <c r="A9" s="157" t="s">
        <v>0</v>
      </c>
      <c r="B9" s="157" t="s">
        <v>0</v>
      </c>
    </row>
    <row r="10" spans="1:16" x14ac:dyDescent="0.2">
      <c r="B10" s="157" t="s">
        <v>0</v>
      </c>
      <c r="O10" s="205" t="s">
        <v>317</v>
      </c>
      <c r="P10" s="205"/>
    </row>
    <row r="11" spans="1:16" x14ac:dyDescent="0.2">
      <c r="B11" s="157" t="s">
        <v>0</v>
      </c>
    </row>
    <row r="12" spans="1:16" ht="25.5" x14ac:dyDescent="0.2">
      <c r="B12" s="157" t="s">
        <v>0</v>
      </c>
      <c r="O12" s="110">
        <v>5</v>
      </c>
      <c r="P12" s="111" t="s">
        <v>379</v>
      </c>
    </row>
    <row r="13" spans="1:16" x14ac:dyDescent="0.2">
      <c r="B13" s="157" t="s">
        <v>0</v>
      </c>
    </row>
    <row r="14" spans="1:16" x14ac:dyDescent="0.2">
      <c r="O14" s="205" t="s">
        <v>318</v>
      </c>
      <c r="P14" s="205"/>
    </row>
    <row r="16" spans="1:16" x14ac:dyDescent="0.2">
      <c r="O16" s="113"/>
    </row>
    <row r="17" spans="1:16" x14ac:dyDescent="0.2">
      <c r="O17" s="113"/>
    </row>
    <row r="19" spans="1:16" x14ac:dyDescent="0.2">
      <c r="O19" s="205" t="s">
        <v>319</v>
      </c>
      <c r="P19" s="205"/>
    </row>
    <row r="21" spans="1:16" ht="13.5" thickBot="1" x14ac:dyDescent="0.25"/>
    <row r="22" spans="1:16" ht="16.5" thickBot="1" x14ac:dyDescent="0.3">
      <c r="A22" s="157" t="s">
        <v>0</v>
      </c>
      <c r="B22" s="157" t="s">
        <v>0</v>
      </c>
      <c r="C22" s="11">
        <v>5</v>
      </c>
      <c r="D22" s="29"/>
      <c r="E22" s="115"/>
      <c r="F22" s="115"/>
      <c r="G22" s="115"/>
      <c r="H22" s="31"/>
      <c r="I22" s="11"/>
      <c r="J22" s="11"/>
      <c r="K22" s="11"/>
      <c r="L22" s="11"/>
      <c r="N22" s="5" t="s">
        <v>54</v>
      </c>
      <c r="O22" s="204" t="s">
        <v>380</v>
      </c>
      <c r="P22" s="204"/>
    </row>
    <row r="23" spans="1:16" x14ac:dyDescent="0.2">
      <c r="A23" s="157" t="s">
        <v>0</v>
      </c>
      <c r="B23" s="157" t="s">
        <v>0</v>
      </c>
    </row>
    <row r="24" spans="1:16" x14ac:dyDescent="0.2">
      <c r="B24" s="157" t="s">
        <v>0</v>
      </c>
      <c r="O24" s="205" t="s">
        <v>317</v>
      </c>
      <c r="P24" s="205"/>
    </row>
    <row r="25" spans="1:16" x14ac:dyDescent="0.2">
      <c r="B25" s="157" t="s">
        <v>0</v>
      </c>
    </row>
    <row r="26" spans="1:16" ht="51" x14ac:dyDescent="0.2">
      <c r="B26" s="157" t="s">
        <v>0</v>
      </c>
      <c r="O26" s="110">
        <v>5</v>
      </c>
      <c r="P26" s="111" t="s">
        <v>381</v>
      </c>
    </row>
    <row r="27" spans="1:16" x14ac:dyDescent="0.2">
      <c r="B27" s="157" t="s">
        <v>0</v>
      </c>
    </row>
    <row r="28" spans="1:16" x14ac:dyDescent="0.2">
      <c r="O28" s="205" t="s">
        <v>318</v>
      </c>
      <c r="P28" s="205"/>
    </row>
    <row r="30" spans="1:16" x14ac:dyDescent="0.2">
      <c r="O30" s="113"/>
    </row>
    <row r="31" spans="1:16" x14ac:dyDescent="0.2">
      <c r="O31" s="113"/>
    </row>
    <row r="33" spans="1:16" x14ac:dyDescent="0.2">
      <c r="O33" s="205" t="s">
        <v>319</v>
      </c>
      <c r="P33" s="205"/>
    </row>
    <row r="35" spans="1:16" ht="13.5" thickBot="1" x14ac:dyDescent="0.25"/>
    <row r="36" spans="1:16" ht="16.5" thickBot="1" x14ac:dyDescent="0.3">
      <c r="A36" s="157" t="s">
        <v>0</v>
      </c>
      <c r="B36" s="157" t="s">
        <v>0</v>
      </c>
      <c r="C36" s="11">
        <v>20</v>
      </c>
      <c r="D36" s="29"/>
      <c r="E36" s="115"/>
      <c r="F36" s="115"/>
      <c r="G36" s="115"/>
      <c r="H36" s="31"/>
      <c r="I36" s="11"/>
      <c r="J36" s="11"/>
      <c r="K36" s="11"/>
      <c r="L36" s="11"/>
      <c r="N36" s="5" t="s">
        <v>55</v>
      </c>
      <c r="O36" s="204" t="s">
        <v>382</v>
      </c>
      <c r="P36" s="204"/>
    </row>
    <row r="37" spans="1:16" x14ac:dyDescent="0.2">
      <c r="A37" s="157" t="s">
        <v>0</v>
      </c>
      <c r="B37" s="157" t="s">
        <v>0</v>
      </c>
    </row>
    <row r="38" spans="1:16" x14ac:dyDescent="0.2">
      <c r="B38" s="157" t="s">
        <v>0</v>
      </c>
      <c r="O38" s="205" t="s">
        <v>317</v>
      </c>
      <c r="P38" s="205"/>
    </row>
    <row r="39" spans="1:16" x14ac:dyDescent="0.2">
      <c r="B39" s="157" t="s">
        <v>0</v>
      </c>
    </row>
    <row r="40" spans="1:16" x14ac:dyDescent="0.2">
      <c r="B40" s="157" t="s">
        <v>0</v>
      </c>
      <c r="O40" s="110">
        <v>15</v>
      </c>
      <c r="P40" s="109" t="s">
        <v>383</v>
      </c>
    </row>
    <row r="41" spans="1:16" x14ac:dyDescent="0.2">
      <c r="B41" s="157" t="s">
        <v>0</v>
      </c>
      <c r="O41" s="110">
        <v>5</v>
      </c>
      <c r="P41" s="109" t="s">
        <v>384</v>
      </c>
    </row>
    <row r="42" spans="1:16" x14ac:dyDescent="0.2">
      <c r="B42" s="157" t="s">
        <v>0</v>
      </c>
    </row>
    <row r="43" spans="1:16" x14ac:dyDescent="0.2">
      <c r="O43" s="205" t="s">
        <v>318</v>
      </c>
      <c r="P43" s="205"/>
    </row>
    <row r="45" spans="1:16" x14ac:dyDescent="0.2">
      <c r="O45" s="113"/>
    </row>
    <row r="46" spans="1:16" x14ac:dyDescent="0.2">
      <c r="O46" s="113"/>
    </row>
    <row r="48" spans="1:16" x14ac:dyDescent="0.2">
      <c r="O48" s="205" t="s">
        <v>319</v>
      </c>
      <c r="P48" s="205"/>
    </row>
    <row r="50" spans="1:16" ht="13.5" thickBot="1" x14ac:dyDescent="0.25"/>
    <row r="51" spans="1:16" s="126" customFormat="1" ht="16.5" thickBot="1" x14ac:dyDescent="0.3">
      <c r="A51" s="158" t="s">
        <v>0</v>
      </c>
      <c r="B51" s="158" t="s">
        <v>0</v>
      </c>
      <c r="C51" s="123">
        <v>12</v>
      </c>
      <c r="D51" s="124"/>
      <c r="E51" s="125" t="e">
        <f>ROUND(((E55/$O55)*HLOOKUP(category!$A$2,category!$A$19:$M$27,2,FALSE)+(E56/$O56)*HLOOKUP(category!$A$2,category!$A$19:$M$27,3,FALSE)+(E57/$O57)*HLOOKUP(category!$A$2,category!$A$19:$M$27,4,FALSE)+(E58/$O58)*HLOOKUP(category!$A$2,category!$A$19:$M$27,5,FALSE)+(E59/$O59)*HLOOKUP(category!$A$2,category!$A$19:$M$27,6,FALSE)+(E60/$O60)*HLOOKUP(category!$A$2,category!$A$19:$M$27,7,FALSE)+(E61/$O61)*HLOOKUP(category!$A$2,category!$A$19:$M$27,8,FALSE))/HLOOKUP(category!$A$2,category!$A$19:$M$27,9,FALSE)*12,0)</f>
        <v>#N/A</v>
      </c>
      <c r="F51" s="125" t="e">
        <f>ROUND(((F55/$O55)*HLOOKUP(category!$A$2,category!$A$19:$M$27,2,FALSE)+(F56/$O56)*HLOOKUP(category!$A$2,category!$A$19:$M$27,3,FALSE)+(F57/$O57)*HLOOKUP(category!$A$2,category!$A$19:$M$27,4,FALSE)+(F58/$O58)*HLOOKUP(category!$A$2,category!$A$19:$M$27,5,FALSE)+(F59/$O59)*HLOOKUP(category!$A$2,category!$A$19:$M$27,6,FALSE)+(F60/$O60)*HLOOKUP(category!$A$2,category!$A$19:$M$27,7,FALSE)+(F61/$O61)*HLOOKUP(category!$A$2,category!$A$19:$M$27,8,FALSE))/HLOOKUP(category!$A$2,category!$A$19:$M$27,9,FALSE)*12,0)</f>
        <v>#N/A</v>
      </c>
      <c r="G51" s="125" t="e">
        <f>ROUND(((G55/$O55)*HLOOKUP(category!$A$2,category!$A$19:$M$27,2,FALSE)+(G56/$O56)*HLOOKUP(category!$A$2,category!$A$19:$M$27,3,FALSE)+(G57/$O57)*HLOOKUP(category!$A$2,category!$A$19:$M$27,4,FALSE)+(G58/$O58)*HLOOKUP(category!$A$2,category!$A$19:$M$27,5,FALSE)+(G59/$O59)*HLOOKUP(category!$A$2,category!$A$19:$M$27,6,FALSE)+(G60/$O60)*HLOOKUP(category!$A$2,category!$A$19:$M$27,7,FALSE)+(G61/$O61)*HLOOKUP(category!$A$2,category!$A$19:$M$27,8,FALSE))/HLOOKUP(category!$A$2,category!$A$19:$M$27,9,FALSE)*12,0)</f>
        <v>#N/A</v>
      </c>
      <c r="H51" s="159" t="e">
        <f>ROUND(((H55/$O55)*HLOOKUP(category!$A$2,category!$A$19:$M$27,2,FALSE)+(H56/$O56)*HLOOKUP(category!$A$2,category!$A$19:$M$27,3,FALSE)+(H57/$O57)*HLOOKUP(category!$A$2,category!$A$19:$M$27,4,FALSE)+(H58/$O58)*HLOOKUP(category!$A$2,category!$A$19:$M$27,5,FALSE)+(H59/$O59)*HLOOKUP(category!$A$2,category!$A$19:$M$27,6,FALSE)+(H60/$O60)*HLOOKUP(category!$A$2,category!$A$19:$M$27,7,FALSE)+(H61/$O61)*HLOOKUP(category!$A$2,category!$A$19:$M$27,8,FALSE))/HLOOKUP(category!$A$2,category!$A$19:$M$27,9,FALSE)*12,0)</f>
        <v>#N/A</v>
      </c>
      <c r="I51" s="123" t="e">
        <f>ROUND(((I55/$O55)*HLOOKUP(category!$A$2,category!$A$19:$M$27,2,FALSE)+(I56/$O56)*HLOOKUP(category!$A$2,category!$A$19:$M$27,3,FALSE)+(I57/$O57)*HLOOKUP(category!$A$2,category!$A$19:$M$27,4,FALSE)+(I58/$O58)*HLOOKUP(category!$A$2,category!$A$19:$M$27,5,FALSE)+(I59/$O59)*HLOOKUP(category!$A$2,category!$A$19:$M$27,6,FALSE)+(I60/$O60)*HLOOKUP(category!$A$2,category!$A$19:$M$27,7,FALSE)+(I61/$O61)*HLOOKUP(category!$A$2,category!$A$19:$M$27,8,FALSE))/HLOOKUP(category!$A$2,category!$A$19:$M$27,9,FALSE)*12,0)</f>
        <v>#N/A</v>
      </c>
      <c r="J51" s="123" t="e">
        <f>ROUND(((J55/$O55)*HLOOKUP(category!$A$2,category!$A$19:$M$27,2,FALSE)+(J56/$O56)*HLOOKUP(category!$A$2,category!$A$19:$M$27,3,FALSE)+(J57/$O57)*HLOOKUP(category!$A$2,category!$A$19:$M$27,4,FALSE)+(J58/$O58)*HLOOKUP(category!$A$2,category!$A$19:$M$27,5,FALSE)+(J59/$O59)*HLOOKUP(category!$A$2,category!$A$19:$M$27,6,FALSE)+(J60/$O60)*HLOOKUP(category!$A$2,category!$A$19:$M$27,7,FALSE)+(J61/$O61)*HLOOKUP(category!$A$2,category!$A$19:$M$27,8,FALSE))/HLOOKUP(category!$A$2,category!$A$19:$M$27,9,FALSE)*12,0)</f>
        <v>#N/A</v>
      </c>
      <c r="K51" s="123" t="e">
        <f>ROUND(((K55/$O55)*HLOOKUP(category!$A$2,category!$A$19:$M$27,2,FALSE)+(K56/$O56)*HLOOKUP(category!$A$2,category!$A$19:$M$27,3,FALSE)+(K57/$O57)*HLOOKUP(category!$A$2,category!$A$19:$M$27,4,FALSE)+(K58/$O58)*HLOOKUP(category!$A$2,category!$A$19:$M$27,5,FALSE)+(K59/$O59)*HLOOKUP(category!$A$2,category!$A$19:$M$27,6,FALSE)+(K60/$O60)*HLOOKUP(category!$A$2,category!$A$19:$M$27,7,FALSE)+(K61/$O61)*HLOOKUP(category!$A$2,category!$A$19:$M$27,8,FALSE))/HLOOKUP(category!$A$2,category!$A$19:$M$27,9,FALSE)*12,0)</f>
        <v>#N/A</v>
      </c>
      <c r="L51" s="123" t="e">
        <f>ROUND(((L55/$O55)*HLOOKUP(category!$A$2,category!$A$19:$M$27,2,FALSE)+(L56/$O56)*HLOOKUP(category!$A$2,category!$A$19:$M$27,3,FALSE)+(L57/$O57)*HLOOKUP(category!$A$2,category!$A$19:$M$27,4,FALSE)+(L58/$O58)*HLOOKUP(category!$A$2,category!$A$19:$M$27,5,FALSE)+(L59/$O59)*HLOOKUP(category!$A$2,category!$A$19:$M$27,6,FALSE)+(L60/$O60)*HLOOKUP(category!$A$2,category!$A$19:$M$27,7,FALSE)+(L61/$O61)*HLOOKUP(category!$A$2,category!$A$19:$M$27,8,FALSE))/HLOOKUP(category!$A$2,category!$A$19:$M$27,9,FALSE)*12,0)</f>
        <v>#N/A</v>
      </c>
      <c r="N51" s="127" t="s">
        <v>56</v>
      </c>
      <c r="O51" s="211" t="s">
        <v>385</v>
      </c>
      <c r="P51" s="211"/>
    </row>
    <row r="52" spans="1:16" s="126" customFormat="1" x14ac:dyDescent="0.2">
      <c r="A52" s="158" t="s">
        <v>0</v>
      </c>
      <c r="B52" s="158" t="s">
        <v>0</v>
      </c>
      <c r="O52" s="128"/>
    </row>
    <row r="53" spans="1:16" s="126" customFormat="1" ht="12.75" customHeight="1" x14ac:dyDescent="0.2">
      <c r="A53" s="158"/>
      <c r="B53" s="158" t="s">
        <v>0</v>
      </c>
      <c r="O53" s="212" t="s">
        <v>317</v>
      </c>
      <c r="P53" s="212"/>
    </row>
    <row r="54" spans="1:16" s="126" customFormat="1" ht="38.25" customHeight="1" x14ac:dyDescent="0.2">
      <c r="A54" s="158"/>
      <c r="B54" s="158" t="s">
        <v>0</v>
      </c>
      <c r="E54" s="209" t="s">
        <v>375</v>
      </c>
      <c r="F54" s="209"/>
      <c r="G54" s="209"/>
      <c r="H54" s="209"/>
      <c r="I54" s="209"/>
      <c r="J54" s="209"/>
      <c r="K54" s="209"/>
      <c r="L54" s="209"/>
      <c r="O54" s="128"/>
    </row>
    <row r="55" spans="1:16" s="126" customFormat="1" ht="51" x14ac:dyDescent="0.2">
      <c r="A55" s="158"/>
      <c r="B55" s="158" t="s">
        <v>0</v>
      </c>
      <c r="E55" s="153"/>
      <c r="F55" s="153"/>
      <c r="G55" s="153"/>
      <c r="H55" s="153"/>
      <c r="I55" s="153"/>
      <c r="J55" s="153"/>
      <c r="K55" s="153"/>
      <c r="L55" s="153"/>
      <c r="O55" s="129">
        <v>2</v>
      </c>
      <c r="P55" s="130" t="s">
        <v>386</v>
      </c>
    </row>
    <row r="56" spans="1:16" s="126" customFormat="1" ht="63.75" x14ac:dyDescent="0.2">
      <c r="A56" s="158"/>
      <c r="B56" s="158" t="s">
        <v>0</v>
      </c>
      <c r="E56" s="153"/>
      <c r="F56" s="153"/>
      <c r="G56" s="153"/>
      <c r="H56" s="153"/>
      <c r="I56" s="153"/>
      <c r="J56" s="153"/>
      <c r="K56" s="153"/>
      <c r="L56" s="153"/>
      <c r="O56" s="129">
        <v>3</v>
      </c>
      <c r="P56" s="130" t="s">
        <v>387</v>
      </c>
    </row>
    <row r="57" spans="1:16" s="126" customFormat="1" ht="102" x14ac:dyDescent="0.2">
      <c r="A57" s="158"/>
      <c r="B57" s="158" t="s">
        <v>0</v>
      </c>
      <c r="E57" s="153"/>
      <c r="F57" s="153"/>
      <c r="G57" s="153"/>
      <c r="H57" s="153"/>
      <c r="I57" s="153"/>
      <c r="J57" s="153"/>
      <c r="K57" s="153"/>
      <c r="L57" s="153"/>
      <c r="O57" s="129">
        <v>5</v>
      </c>
      <c r="P57" s="130" t="s">
        <v>388</v>
      </c>
    </row>
    <row r="58" spans="1:16" s="126" customFormat="1" ht="51" x14ac:dyDescent="0.2">
      <c r="A58" s="158"/>
      <c r="B58" s="158" t="s">
        <v>0</v>
      </c>
      <c r="E58" s="153"/>
      <c r="F58" s="153"/>
      <c r="G58" s="153"/>
      <c r="H58" s="153"/>
      <c r="I58" s="153"/>
      <c r="J58" s="153"/>
      <c r="K58" s="153"/>
      <c r="L58" s="153"/>
      <c r="O58" s="129">
        <v>3</v>
      </c>
      <c r="P58" s="130" t="s">
        <v>389</v>
      </c>
    </row>
    <row r="59" spans="1:16" s="126" customFormat="1" ht="51" x14ac:dyDescent="0.2">
      <c r="A59" s="158"/>
      <c r="B59" s="158" t="s">
        <v>0</v>
      </c>
      <c r="E59" s="153"/>
      <c r="F59" s="153"/>
      <c r="G59" s="153"/>
      <c r="H59" s="153"/>
      <c r="I59" s="153"/>
      <c r="J59" s="153"/>
      <c r="K59" s="153"/>
      <c r="L59" s="153"/>
      <c r="O59" s="129">
        <v>3</v>
      </c>
      <c r="P59" s="130" t="s">
        <v>390</v>
      </c>
    </row>
    <row r="60" spans="1:16" s="126" customFormat="1" ht="51" x14ac:dyDescent="0.2">
      <c r="A60" s="158"/>
      <c r="B60" s="158" t="s">
        <v>0</v>
      </c>
      <c r="E60" s="153"/>
      <c r="F60" s="153"/>
      <c r="G60" s="153"/>
      <c r="H60" s="153"/>
      <c r="I60" s="153"/>
      <c r="J60" s="153"/>
      <c r="K60" s="153"/>
      <c r="L60" s="153"/>
      <c r="O60" s="129">
        <v>3</v>
      </c>
      <c r="P60" s="130" t="s">
        <v>391</v>
      </c>
    </row>
    <row r="61" spans="1:16" s="126" customFormat="1" ht="38.25" x14ac:dyDescent="0.2">
      <c r="A61" s="158"/>
      <c r="B61" s="158" t="s">
        <v>0</v>
      </c>
      <c r="E61" s="153"/>
      <c r="F61" s="153"/>
      <c r="G61" s="153"/>
      <c r="H61" s="153"/>
      <c r="I61" s="153"/>
      <c r="J61" s="153"/>
      <c r="K61" s="153"/>
      <c r="L61" s="153"/>
      <c r="O61" s="129">
        <v>3</v>
      </c>
      <c r="P61" s="130" t="s">
        <v>392</v>
      </c>
    </row>
    <row r="62" spans="1:16" x14ac:dyDescent="0.2">
      <c r="B62" s="157" t="s">
        <v>0</v>
      </c>
    </row>
    <row r="63" spans="1:16" x14ac:dyDescent="0.2">
      <c r="O63" s="205" t="s">
        <v>318</v>
      </c>
      <c r="P63" s="205"/>
    </row>
    <row r="65" spans="1:16" x14ac:dyDescent="0.2">
      <c r="O65" s="113"/>
    </row>
    <row r="66" spans="1:16" x14ac:dyDescent="0.2">
      <c r="O66" s="113"/>
    </row>
    <row r="68" spans="1:16" x14ac:dyDescent="0.2">
      <c r="O68" s="205" t="s">
        <v>319</v>
      </c>
      <c r="P68" s="205"/>
    </row>
    <row r="70" spans="1:16" ht="13.5" thickBot="1" x14ac:dyDescent="0.25"/>
    <row r="71" spans="1:16" ht="16.5" thickBot="1" x14ac:dyDescent="0.3">
      <c r="A71" s="157" t="s">
        <v>0</v>
      </c>
      <c r="B71" s="157" t="s">
        <v>0</v>
      </c>
      <c r="C71" s="11">
        <v>33</v>
      </c>
      <c r="D71" s="29"/>
      <c r="E71" s="115"/>
      <c r="F71" s="115"/>
      <c r="G71" s="115"/>
      <c r="H71" s="31"/>
      <c r="I71" s="11"/>
      <c r="J71" s="11"/>
      <c r="K71" s="11"/>
      <c r="L71" s="11"/>
      <c r="N71" s="5" t="s">
        <v>57</v>
      </c>
      <c r="O71" s="204" t="s">
        <v>393</v>
      </c>
      <c r="P71" s="204"/>
    </row>
    <row r="72" spans="1:16" x14ac:dyDescent="0.2">
      <c r="A72" s="157" t="s">
        <v>0</v>
      </c>
      <c r="B72" s="157" t="s">
        <v>0</v>
      </c>
    </row>
    <row r="73" spans="1:16" x14ac:dyDescent="0.2">
      <c r="B73" s="157" t="s">
        <v>0</v>
      </c>
      <c r="O73" s="205" t="s">
        <v>317</v>
      </c>
      <c r="P73" s="205"/>
    </row>
    <row r="74" spans="1:16" x14ac:dyDescent="0.2">
      <c r="B74" s="157" t="s">
        <v>0</v>
      </c>
    </row>
    <row r="75" spans="1:16" x14ac:dyDescent="0.2">
      <c r="B75" s="157" t="s">
        <v>0</v>
      </c>
      <c r="O75" s="110">
        <v>18</v>
      </c>
      <c r="P75" s="109" t="s">
        <v>394</v>
      </c>
    </row>
    <row r="76" spans="1:16" x14ac:dyDescent="0.2">
      <c r="B76" s="157" t="s">
        <v>0</v>
      </c>
      <c r="O76" s="110">
        <v>15</v>
      </c>
      <c r="P76" s="109" t="s">
        <v>395</v>
      </c>
    </row>
    <row r="77" spans="1:16" x14ac:dyDescent="0.2">
      <c r="B77" s="157" t="s">
        <v>0</v>
      </c>
    </row>
    <row r="78" spans="1:16" x14ac:dyDescent="0.2">
      <c r="O78" s="205" t="s">
        <v>318</v>
      </c>
      <c r="P78" s="205"/>
    </row>
    <row r="80" spans="1:16" x14ac:dyDescent="0.2">
      <c r="O80" s="113"/>
    </row>
    <row r="81" spans="1:16" x14ac:dyDescent="0.2">
      <c r="O81" s="113"/>
    </row>
    <row r="83" spans="1:16" x14ac:dyDescent="0.2">
      <c r="O83" s="205" t="s">
        <v>319</v>
      </c>
      <c r="P83" s="205"/>
    </row>
    <row r="85" spans="1:16" ht="13.5" thickBot="1" x14ac:dyDescent="0.25"/>
    <row r="86" spans="1:16" ht="16.5" thickBot="1" x14ac:dyDescent="0.3">
      <c r="A86" s="157" t="s">
        <v>0</v>
      </c>
      <c r="B86" s="157" t="s">
        <v>0</v>
      </c>
      <c r="C86" s="11">
        <v>5</v>
      </c>
      <c r="D86" s="29"/>
      <c r="E86" s="115"/>
      <c r="F86" s="115"/>
      <c r="G86" s="115"/>
      <c r="H86" s="118"/>
      <c r="I86" s="11"/>
      <c r="J86" s="11"/>
      <c r="K86" s="11"/>
      <c r="L86" s="11"/>
      <c r="N86" s="5" t="s">
        <v>58</v>
      </c>
      <c r="O86" s="204" t="s">
        <v>396</v>
      </c>
      <c r="P86" s="204"/>
    </row>
    <row r="87" spans="1:16" x14ac:dyDescent="0.2">
      <c r="A87" s="157" t="s">
        <v>0</v>
      </c>
      <c r="B87" s="157" t="s">
        <v>0</v>
      </c>
    </row>
    <row r="88" spans="1:16" x14ac:dyDescent="0.2">
      <c r="B88" s="157" t="s">
        <v>0</v>
      </c>
      <c r="O88" s="205" t="s">
        <v>317</v>
      </c>
      <c r="P88" s="205"/>
    </row>
    <row r="89" spans="1:16" x14ac:dyDescent="0.2">
      <c r="B89" s="157" t="s">
        <v>0</v>
      </c>
    </row>
    <row r="90" spans="1:16" ht="25.5" x14ac:dyDescent="0.2">
      <c r="B90" s="157" t="s">
        <v>0</v>
      </c>
      <c r="O90" s="110" t="s">
        <v>50</v>
      </c>
      <c r="P90" s="111" t="s">
        <v>397</v>
      </c>
    </row>
    <row r="91" spans="1:16" ht="25.5" x14ac:dyDescent="0.2">
      <c r="B91" s="157" t="s">
        <v>0</v>
      </c>
      <c r="O91" s="110">
        <v>5</v>
      </c>
      <c r="P91" s="111" t="s">
        <v>398</v>
      </c>
    </row>
    <row r="92" spans="1:16" x14ac:dyDescent="0.2">
      <c r="B92" s="157" t="s">
        <v>0</v>
      </c>
    </row>
    <row r="93" spans="1:16" x14ac:dyDescent="0.2">
      <c r="O93" s="205" t="s">
        <v>318</v>
      </c>
      <c r="P93" s="205"/>
    </row>
    <row r="95" spans="1:16" x14ac:dyDescent="0.2">
      <c r="O95" s="113"/>
    </row>
    <row r="96" spans="1:16" x14ac:dyDescent="0.2">
      <c r="O96" s="113"/>
    </row>
    <row r="98" spans="1:16" x14ac:dyDescent="0.2">
      <c r="O98" s="205" t="s">
        <v>319</v>
      </c>
      <c r="P98" s="205"/>
    </row>
    <row r="101" spans="1:16" ht="15.75" x14ac:dyDescent="0.25">
      <c r="A101" s="157" t="s">
        <v>0</v>
      </c>
      <c r="B101" s="157" t="s">
        <v>0</v>
      </c>
      <c r="C101" s="6"/>
      <c r="E101" s="6"/>
      <c r="F101" s="6"/>
      <c r="G101" s="6"/>
      <c r="H101" s="6"/>
      <c r="I101" s="6"/>
      <c r="J101" s="6"/>
      <c r="K101" s="6"/>
      <c r="L101" s="6"/>
      <c r="N101" s="7" t="s">
        <v>59</v>
      </c>
      <c r="O101" s="208" t="s">
        <v>399</v>
      </c>
      <c r="P101" s="208"/>
    </row>
    <row r="102" spans="1:16" x14ac:dyDescent="0.2">
      <c r="A102" s="157" t="s">
        <v>0</v>
      </c>
      <c r="B102" s="157" t="s">
        <v>0</v>
      </c>
    </row>
    <row r="103" spans="1:16" ht="15.75" x14ac:dyDescent="0.25">
      <c r="A103" s="157" t="s">
        <v>0</v>
      </c>
      <c r="B103" s="157" t="s">
        <v>0</v>
      </c>
      <c r="C103" s="8"/>
      <c r="E103" s="8"/>
      <c r="F103" s="8"/>
      <c r="G103" s="8"/>
      <c r="H103" s="8"/>
      <c r="I103" s="8"/>
      <c r="J103" s="8"/>
      <c r="K103" s="8"/>
      <c r="L103" s="8"/>
      <c r="N103" s="9" t="s">
        <v>60</v>
      </c>
      <c r="O103" s="206" t="s">
        <v>400</v>
      </c>
      <c r="P103" s="206"/>
    </row>
    <row r="104" spans="1:16" ht="13.5" thickBot="1" x14ac:dyDescent="0.25">
      <c r="A104" s="157" t="s">
        <v>0</v>
      </c>
      <c r="B104" s="157" t="s">
        <v>0</v>
      </c>
    </row>
    <row r="105" spans="1:16" ht="16.5" thickBot="1" x14ac:dyDescent="0.3">
      <c r="A105" s="157" t="s">
        <v>0</v>
      </c>
      <c r="B105" s="157" t="s">
        <v>0</v>
      </c>
      <c r="C105" s="11">
        <v>5</v>
      </c>
      <c r="D105" s="29"/>
      <c r="E105" s="30"/>
      <c r="F105" s="115"/>
      <c r="G105" s="115"/>
      <c r="H105" s="31"/>
      <c r="I105" s="11"/>
      <c r="J105" s="11"/>
      <c r="K105" s="11"/>
      <c r="L105" s="11"/>
      <c r="N105" s="5" t="s">
        <v>61</v>
      </c>
      <c r="O105" s="204" t="s">
        <v>401</v>
      </c>
      <c r="P105" s="204"/>
    </row>
    <row r="106" spans="1:16" x14ac:dyDescent="0.2">
      <c r="A106" s="157" t="s">
        <v>0</v>
      </c>
      <c r="B106" s="157" t="s">
        <v>0</v>
      </c>
    </row>
    <row r="107" spans="1:16" x14ac:dyDescent="0.2">
      <c r="B107" s="157" t="s">
        <v>0</v>
      </c>
      <c r="O107" s="205" t="s">
        <v>317</v>
      </c>
      <c r="P107" s="205"/>
    </row>
    <row r="108" spans="1:16" x14ac:dyDescent="0.2">
      <c r="B108" s="157" t="s">
        <v>0</v>
      </c>
    </row>
    <row r="109" spans="1:16" ht="25.5" x14ac:dyDescent="0.2">
      <c r="B109" s="157" t="s">
        <v>0</v>
      </c>
      <c r="O109" s="110">
        <v>2</v>
      </c>
      <c r="P109" s="111" t="s">
        <v>402</v>
      </c>
    </row>
    <row r="110" spans="1:16" x14ac:dyDescent="0.2">
      <c r="B110" s="157" t="s">
        <v>0</v>
      </c>
      <c r="O110" s="110">
        <v>3</v>
      </c>
      <c r="P110" s="109" t="s">
        <v>403</v>
      </c>
    </row>
    <row r="111" spans="1:16" x14ac:dyDescent="0.2">
      <c r="B111" s="157" t="s">
        <v>0</v>
      </c>
    </row>
    <row r="112" spans="1:16" x14ac:dyDescent="0.2">
      <c r="O112" s="205" t="s">
        <v>318</v>
      </c>
      <c r="P112" s="205"/>
    </row>
    <row r="114" spans="1:16" x14ac:dyDescent="0.2">
      <c r="O114" s="113"/>
    </row>
    <row r="115" spans="1:16" x14ac:dyDescent="0.2">
      <c r="O115" s="113"/>
    </row>
    <row r="117" spans="1:16" x14ac:dyDescent="0.2">
      <c r="O117" s="205" t="s">
        <v>319</v>
      </c>
      <c r="P117" s="205"/>
    </row>
    <row r="119" spans="1:16" ht="13.5" thickBot="1" x14ac:dyDescent="0.25"/>
    <row r="120" spans="1:16" ht="16.5" thickBot="1" x14ac:dyDescent="0.3">
      <c r="A120" s="157" t="s">
        <v>0</v>
      </c>
      <c r="B120" s="157" t="s">
        <v>0</v>
      </c>
      <c r="C120" s="11">
        <v>5</v>
      </c>
      <c r="D120" s="29"/>
      <c r="E120" s="30"/>
      <c r="F120" s="115"/>
      <c r="G120" s="115"/>
      <c r="H120" s="31"/>
      <c r="I120" s="11"/>
      <c r="J120" s="11"/>
      <c r="K120" s="11"/>
      <c r="L120" s="11"/>
      <c r="N120" s="5" t="s">
        <v>62</v>
      </c>
      <c r="O120" s="204" t="s">
        <v>404</v>
      </c>
      <c r="P120" s="204"/>
    </row>
    <row r="121" spans="1:16" x14ac:dyDescent="0.2">
      <c r="A121" s="157" t="s">
        <v>0</v>
      </c>
      <c r="B121" s="157" t="s">
        <v>0</v>
      </c>
    </row>
    <row r="122" spans="1:16" x14ac:dyDescent="0.2">
      <c r="B122" s="157" t="s">
        <v>0</v>
      </c>
      <c r="O122" s="205" t="s">
        <v>317</v>
      </c>
      <c r="P122" s="205"/>
    </row>
    <row r="123" spans="1:16" x14ac:dyDescent="0.2">
      <c r="B123" s="157" t="s">
        <v>0</v>
      </c>
    </row>
    <row r="124" spans="1:16" ht="38.25" x14ac:dyDescent="0.2">
      <c r="B124" s="157" t="s">
        <v>0</v>
      </c>
      <c r="O124" s="110">
        <v>2</v>
      </c>
      <c r="P124" s="111" t="s">
        <v>405</v>
      </c>
    </row>
    <row r="125" spans="1:16" ht="25.5" x14ac:dyDescent="0.2">
      <c r="B125" s="157" t="s">
        <v>0</v>
      </c>
      <c r="O125" s="110">
        <v>3</v>
      </c>
      <c r="P125" s="111" t="s">
        <v>406</v>
      </c>
    </row>
    <row r="126" spans="1:16" x14ac:dyDescent="0.2">
      <c r="B126" s="157" t="s">
        <v>0</v>
      </c>
    </row>
    <row r="127" spans="1:16" x14ac:dyDescent="0.2">
      <c r="O127" s="205" t="s">
        <v>318</v>
      </c>
      <c r="P127" s="205"/>
    </row>
    <row r="129" spans="1:16" x14ac:dyDescent="0.2">
      <c r="O129" s="113"/>
    </row>
    <row r="130" spans="1:16" x14ac:dyDescent="0.2">
      <c r="O130" s="113"/>
    </row>
    <row r="132" spans="1:16" x14ac:dyDescent="0.2">
      <c r="O132" s="205" t="s">
        <v>319</v>
      </c>
      <c r="P132" s="205"/>
    </row>
    <row r="134" spans="1:16" ht="13.5" thickBot="1" x14ac:dyDescent="0.25"/>
    <row r="135" spans="1:16" ht="16.5" thickBot="1" x14ac:dyDescent="0.3">
      <c r="A135" s="157" t="s">
        <v>0</v>
      </c>
      <c r="B135" s="157" t="s">
        <v>0</v>
      </c>
      <c r="C135" s="11">
        <v>5</v>
      </c>
      <c r="D135" s="29"/>
      <c r="E135" s="30"/>
      <c r="F135" s="115"/>
      <c r="G135" s="115"/>
      <c r="H135" s="31"/>
      <c r="I135" s="11"/>
      <c r="J135" s="11"/>
      <c r="K135" s="11"/>
      <c r="L135" s="11"/>
      <c r="N135" s="5" t="s">
        <v>63</v>
      </c>
      <c r="O135" s="204" t="s">
        <v>407</v>
      </c>
      <c r="P135" s="204"/>
    </row>
    <row r="136" spans="1:16" x14ac:dyDescent="0.2">
      <c r="A136" s="157" t="s">
        <v>0</v>
      </c>
      <c r="B136" s="157" t="s">
        <v>0</v>
      </c>
    </row>
    <row r="137" spans="1:16" x14ac:dyDescent="0.2">
      <c r="B137" s="157" t="s">
        <v>0</v>
      </c>
      <c r="O137" s="205" t="s">
        <v>317</v>
      </c>
      <c r="P137" s="205"/>
    </row>
    <row r="138" spans="1:16" x14ac:dyDescent="0.2">
      <c r="B138" s="157" t="s">
        <v>0</v>
      </c>
    </row>
    <row r="139" spans="1:16" ht="25.5" x14ac:dyDescent="0.2">
      <c r="B139" s="157" t="s">
        <v>0</v>
      </c>
      <c r="O139" s="110">
        <v>2</v>
      </c>
      <c r="P139" s="111" t="s">
        <v>408</v>
      </c>
    </row>
    <row r="140" spans="1:16" ht="51" x14ac:dyDescent="0.2">
      <c r="B140" s="157" t="s">
        <v>0</v>
      </c>
      <c r="O140" s="110">
        <v>3</v>
      </c>
      <c r="P140" s="111" t="s">
        <v>409</v>
      </c>
    </row>
    <row r="141" spans="1:16" x14ac:dyDescent="0.2">
      <c r="B141" s="157" t="s">
        <v>0</v>
      </c>
    </row>
    <row r="142" spans="1:16" x14ac:dyDescent="0.2">
      <c r="O142" s="205" t="s">
        <v>318</v>
      </c>
      <c r="P142" s="205"/>
    </row>
    <row r="144" spans="1:16" x14ac:dyDescent="0.2">
      <c r="O144" s="113"/>
    </row>
    <row r="145" spans="1:16" x14ac:dyDescent="0.2">
      <c r="O145" s="113"/>
    </row>
    <row r="147" spans="1:16" x14ac:dyDescent="0.2">
      <c r="O147" s="205" t="s">
        <v>319</v>
      </c>
      <c r="P147" s="205"/>
    </row>
    <row r="149" spans="1:16" ht="13.5" thickBot="1" x14ac:dyDescent="0.25"/>
    <row r="150" spans="1:16" ht="16.5" thickBot="1" x14ac:dyDescent="0.3">
      <c r="A150" s="157" t="s">
        <v>0</v>
      </c>
      <c r="B150" s="157" t="s">
        <v>0</v>
      </c>
      <c r="C150" s="11">
        <v>5</v>
      </c>
      <c r="D150" s="29"/>
      <c r="E150" s="30"/>
      <c r="F150" s="115"/>
      <c r="G150" s="115"/>
      <c r="H150" s="31"/>
      <c r="I150" s="11"/>
      <c r="J150" s="11"/>
      <c r="K150" s="11"/>
      <c r="L150" s="11"/>
      <c r="N150" s="5" t="s">
        <v>64</v>
      </c>
      <c r="O150" s="204" t="s">
        <v>410</v>
      </c>
      <c r="P150" s="204"/>
    </row>
    <row r="151" spans="1:16" x14ac:dyDescent="0.2">
      <c r="A151" s="157" t="s">
        <v>0</v>
      </c>
      <c r="B151" s="157" t="s">
        <v>0</v>
      </c>
    </row>
    <row r="152" spans="1:16" x14ac:dyDescent="0.2">
      <c r="B152" s="157" t="s">
        <v>0</v>
      </c>
      <c r="O152" s="205" t="s">
        <v>317</v>
      </c>
      <c r="P152" s="205"/>
    </row>
    <row r="153" spans="1:16" x14ac:dyDescent="0.2">
      <c r="B153" s="157" t="s">
        <v>0</v>
      </c>
    </row>
    <row r="154" spans="1:16" ht="25.5" x14ac:dyDescent="0.2">
      <c r="B154" s="157" t="s">
        <v>0</v>
      </c>
      <c r="O154" s="110">
        <v>5</v>
      </c>
      <c r="P154" s="111" t="s">
        <v>411</v>
      </c>
    </row>
    <row r="155" spans="1:16" x14ac:dyDescent="0.2">
      <c r="B155" s="157" t="s">
        <v>0</v>
      </c>
    </row>
    <row r="156" spans="1:16" x14ac:dyDescent="0.2">
      <c r="O156" s="205" t="s">
        <v>318</v>
      </c>
      <c r="P156" s="205"/>
    </row>
    <row r="158" spans="1:16" x14ac:dyDescent="0.2">
      <c r="O158" s="113"/>
    </row>
    <row r="159" spans="1:16" x14ac:dyDescent="0.2">
      <c r="O159" s="113"/>
    </row>
    <row r="161" spans="1:16" x14ac:dyDescent="0.2">
      <c r="O161" s="205" t="s">
        <v>319</v>
      </c>
      <c r="P161" s="205"/>
    </row>
    <row r="164" spans="1:16" ht="15.75" x14ac:dyDescent="0.25">
      <c r="A164" s="157" t="s">
        <v>0</v>
      </c>
      <c r="B164" s="157" t="s">
        <v>0</v>
      </c>
      <c r="C164" s="120" t="s">
        <v>75</v>
      </c>
      <c r="D164" s="29"/>
      <c r="E164" s="11"/>
      <c r="F164" s="11"/>
      <c r="G164" s="11"/>
      <c r="H164" s="11"/>
      <c r="I164" s="11"/>
      <c r="J164" s="11"/>
      <c r="K164" s="11"/>
      <c r="L164" s="11"/>
      <c r="N164" s="5" t="s">
        <v>65</v>
      </c>
      <c r="O164" s="204" t="s">
        <v>412</v>
      </c>
      <c r="P164" s="204"/>
    </row>
    <row r="165" spans="1:16" x14ac:dyDescent="0.2">
      <c r="A165" s="157" t="s">
        <v>0</v>
      </c>
      <c r="B165" s="157" t="s">
        <v>0</v>
      </c>
    </row>
    <row r="166" spans="1:16" x14ac:dyDescent="0.2">
      <c r="B166" s="157" t="s">
        <v>0</v>
      </c>
      <c r="O166" s="210" t="s">
        <v>413</v>
      </c>
      <c r="P166" s="210"/>
    </row>
    <row r="167" spans="1:16" x14ac:dyDescent="0.2">
      <c r="B167" s="157" t="s">
        <v>0</v>
      </c>
    </row>
    <row r="168" spans="1:16" ht="15.75" x14ac:dyDescent="0.25">
      <c r="A168" s="157" t="s">
        <v>0</v>
      </c>
      <c r="B168" s="157" t="s">
        <v>0</v>
      </c>
      <c r="C168" s="8"/>
      <c r="E168" s="8"/>
      <c r="F168" s="8"/>
      <c r="G168" s="8"/>
      <c r="H168" s="8"/>
      <c r="I168" s="8"/>
      <c r="J168" s="8"/>
      <c r="K168" s="8"/>
      <c r="L168" s="8"/>
      <c r="N168" s="9" t="s">
        <v>66</v>
      </c>
      <c r="O168" s="206" t="s">
        <v>414</v>
      </c>
      <c r="P168" s="206"/>
    </row>
    <row r="169" spans="1:16" ht="13.5" thickBot="1" x14ac:dyDescent="0.25">
      <c r="A169" s="157" t="s">
        <v>0</v>
      </c>
      <c r="B169" s="157" t="s">
        <v>0</v>
      </c>
    </row>
    <row r="170" spans="1:16" ht="16.5" thickBot="1" x14ac:dyDescent="0.3">
      <c r="A170" s="157" t="s">
        <v>0</v>
      </c>
      <c r="B170" s="157" t="s">
        <v>0</v>
      </c>
      <c r="C170" s="11">
        <v>10</v>
      </c>
      <c r="D170" s="29"/>
      <c r="E170" s="30"/>
      <c r="F170" s="115"/>
      <c r="G170" s="115"/>
      <c r="H170" s="31"/>
      <c r="I170" s="11"/>
      <c r="J170" s="11"/>
      <c r="K170" s="11"/>
      <c r="L170" s="11"/>
      <c r="N170" s="5" t="s">
        <v>67</v>
      </c>
      <c r="O170" s="204" t="s">
        <v>415</v>
      </c>
      <c r="P170" s="204"/>
    </row>
    <row r="171" spans="1:16" x14ac:dyDescent="0.2">
      <c r="A171" s="157" t="s">
        <v>0</v>
      </c>
      <c r="B171" s="157" t="s">
        <v>0</v>
      </c>
    </row>
    <row r="172" spans="1:16" x14ac:dyDescent="0.2">
      <c r="B172" s="157" t="s">
        <v>0</v>
      </c>
      <c r="O172" s="205" t="s">
        <v>317</v>
      </c>
      <c r="P172" s="205"/>
    </row>
    <row r="173" spans="1:16" x14ac:dyDescent="0.2">
      <c r="B173" s="157" t="s">
        <v>0</v>
      </c>
    </row>
    <row r="174" spans="1:16" ht="63.75" x14ac:dyDescent="0.2">
      <c r="B174" s="157" t="s">
        <v>0</v>
      </c>
      <c r="O174" s="110">
        <v>6</v>
      </c>
      <c r="P174" s="111" t="s">
        <v>416</v>
      </c>
    </row>
    <row r="175" spans="1:16" ht="25.5" x14ac:dyDescent="0.2">
      <c r="B175" s="157" t="s">
        <v>0</v>
      </c>
      <c r="O175" s="110">
        <v>4</v>
      </c>
      <c r="P175" s="111" t="s">
        <v>417</v>
      </c>
    </row>
    <row r="176" spans="1:16" x14ac:dyDescent="0.2">
      <c r="B176" s="157" t="s">
        <v>0</v>
      </c>
    </row>
    <row r="177" spans="1:16" x14ac:dyDescent="0.2">
      <c r="O177" s="205" t="s">
        <v>318</v>
      </c>
      <c r="P177" s="205"/>
    </row>
    <row r="179" spans="1:16" x14ac:dyDescent="0.2">
      <c r="O179" s="113"/>
    </row>
    <row r="180" spans="1:16" x14ac:dyDescent="0.2">
      <c r="O180" s="113"/>
    </row>
    <row r="182" spans="1:16" x14ac:dyDescent="0.2">
      <c r="O182" s="205" t="s">
        <v>319</v>
      </c>
      <c r="P182" s="205"/>
    </row>
    <row r="184" spans="1:16" ht="13.5" thickBot="1" x14ac:dyDescent="0.25"/>
    <row r="185" spans="1:16" ht="16.5" thickBot="1" x14ac:dyDescent="0.3">
      <c r="A185" s="157" t="s">
        <v>0</v>
      </c>
      <c r="B185" s="157" t="s">
        <v>0</v>
      </c>
      <c r="C185" s="11">
        <v>20</v>
      </c>
      <c r="D185" s="29"/>
      <c r="E185" s="30"/>
      <c r="F185" s="115"/>
      <c r="G185" s="115"/>
      <c r="H185" s="31"/>
      <c r="I185" s="11"/>
      <c r="J185" s="11"/>
      <c r="K185" s="11"/>
      <c r="L185" s="11"/>
      <c r="N185" s="5" t="s">
        <v>68</v>
      </c>
      <c r="O185" s="204" t="s">
        <v>418</v>
      </c>
      <c r="P185" s="204"/>
    </row>
    <row r="186" spans="1:16" x14ac:dyDescent="0.2">
      <c r="A186" s="157" t="s">
        <v>0</v>
      </c>
      <c r="B186" s="157" t="s">
        <v>0</v>
      </c>
    </row>
    <row r="187" spans="1:16" x14ac:dyDescent="0.2">
      <c r="B187" s="157" t="s">
        <v>0</v>
      </c>
      <c r="O187" s="205" t="s">
        <v>317</v>
      </c>
      <c r="P187" s="205"/>
    </row>
    <row r="188" spans="1:16" x14ac:dyDescent="0.2">
      <c r="B188" s="157" t="s">
        <v>0</v>
      </c>
    </row>
    <row r="189" spans="1:16" ht="63.75" x14ac:dyDescent="0.2">
      <c r="B189" s="157" t="s">
        <v>0</v>
      </c>
      <c r="O189" s="110">
        <v>15</v>
      </c>
      <c r="P189" s="111" t="s">
        <v>419</v>
      </c>
    </row>
    <row r="190" spans="1:16" ht="38.25" x14ac:dyDescent="0.2">
      <c r="B190" s="157" t="s">
        <v>0</v>
      </c>
      <c r="O190" s="110">
        <v>5</v>
      </c>
      <c r="P190" s="111" t="s">
        <v>420</v>
      </c>
    </row>
    <row r="191" spans="1:16" x14ac:dyDescent="0.2">
      <c r="B191" s="157" t="s">
        <v>0</v>
      </c>
    </row>
    <row r="192" spans="1:16" x14ac:dyDescent="0.2">
      <c r="O192" s="205" t="s">
        <v>318</v>
      </c>
      <c r="P192" s="205"/>
    </row>
    <row r="194" spans="1:16" x14ac:dyDescent="0.2">
      <c r="O194" s="113"/>
    </row>
    <row r="195" spans="1:16" x14ac:dyDescent="0.2">
      <c r="O195" s="113"/>
    </row>
    <row r="197" spans="1:16" x14ac:dyDescent="0.2">
      <c r="O197" s="205" t="s">
        <v>319</v>
      </c>
      <c r="P197" s="205"/>
    </row>
    <row r="200" spans="1:16" ht="15.75" x14ac:dyDescent="0.25">
      <c r="A200" s="157" t="s">
        <v>0</v>
      </c>
      <c r="B200" s="157" t="s">
        <v>0</v>
      </c>
      <c r="C200" s="8"/>
      <c r="E200" s="8"/>
      <c r="F200" s="8"/>
      <c r="G200" s="8"/>
      <c r="H200" s="8"/>
      <c r="I200" s="8"/>
      <c r="J200" s="8"/>
      <c r="K200" s="8"/>
      <c r="L200" s="8"/>
      <c r="N200" s="9" t="s">
        <v>69</v>
      </c>
      <c r="O200" s="206" t="s">
        <v>421</v>
      </c>
      <c r="P200" s="206"/>
    </row>
    <row r="201" spans="1:16" ht="13.5" thickBot="1" x14ac:dyDescent="0.25">
      <c r="A201" s="157" t="s">
        <v>0</v>
      </c>
      <c r="B201" s="157" t="s">
        <v>0</v>
      </c>
    </row>
    <row r="202" spans="1:16" ht="16.5" thickBot="1" x14ac:dyDescent="0.3">
      <c r="A202" s="157" t="s">
        <v>0</v>
      </c>
      <c r="B202" s="157" t="s">
        <v>0</v>
      </c>
      <c r="C202" s="11">
        <v>25</v>
      </c>
      <c r="D202" s="29"/>
      <c r="E202" s="30"/>
      <c r="F202" s="115"/>
      <c r="G202" s="115"/>
      <c r="H202" s="31"/>
      <c r="I202" s="11"/>
      <c r="J202" s="11"/>
      <c r="K202" s="11"/>
      <c r="L202" s="11"/>
      <c r="N202" s="5" t="s">
        <v>70</v>
      </c>
      <c r="O202" s="204" t="s">
        <v>422</v>
      </c>
      <c r="P202" s="204"/>
    </row>
    <row r="203" spans="1:16" x14ac:dyDescent="0.2">
      <c r="A203" s="157" t="s">
        <v>0</v>
      </c>
      <c r="B203" s="157" t="s">
        <v>0</v>
      </c>
    </row>
    <row r="204" spans="1:16" x14ac:dyDescent="0.2">
      <c r="B204" s="157" t="s">
        <v>0</v>
      </c>
      <c r="O204" s="205" t="s">
        <v>317</v>
      </c>
      <c r="P204" s="205"/>
    </row>
    <row r="205" spans="1:16" x14ac:dyDescent="0.2">
      <c r="B205" s="157" t="s">
        <v>0</v>
      </c>
    </row>
    <row r="206" spans="1:16" ht="63.75" x14ac:dyDescent="0.2">
      <c r="B206" s="157" t="s">
        <v>0</v>
      </c>
      <c r="O206" s="110">
        <v>25</v>
      </c>
      <c r="P206" s="111" t="s">
        <v>423</v>
      </c>
    </row>
    <row r="207" spans="1:16" x14ac:dyDescent="0.2">
      <c r="B207" s="157" t="s">
        <v>0</v>
      </c>
    </row>
    <row r="208" spans="1:16" x14ac:dyDescent="0.2">
      <c r="O208" s="205" t="s">
        <v>318</v>
      </c>
      <c r="P208" s="205"/>
    </row>
    <row r="210" spans="1:16" x14ac:dyDescent="0.2">
      <c r="O210" s="113"/>
    </row>
    <row r="211" spans="1:16" x14ac:dyDescent="0.2">
      <c r="O211" s="113"/>
    </row>
    <row r="213" spans="1:16" x14ac:dyDescent="0.2">
      <c r="O213" s="205" t="s">
        <v>319</v>
      </c>
      <c r="P213" s="205"/>
    </row>
    <row r="216" spans="1:16" ht="15.75" x14ac:dyDescent="0.25">
      <c r="A216" s="157" t="s">
        <v>0</v>
      </c>
      <c r="B216" s="157" t="s">
        <v>0</v>
      </c>
      <c r="C216" s="6"/>
      <c r="E216" s="6"/>
      <c r="F216" s="6"/>
      <c r="G216" s="6"/>
      <c r="H216" s="6"/>
      <c r="I216" s="6"/>
      <c r="J216" s="6"/>
      <c r="K216" s="6"/>
      <c r="L216" s="6"/>
      <c r="N216" s="7" t="s">
        <v>71</v>
      </c>
      <c r="O216" s="208" t="s">
        <v>424</v>
      </c>
      <c r="P216" s="208"/>
    </row>
    <row r="217" spans="1:16" x14ac:dyDescent="0.2">
      <c r="A217" s="157" t="s">
        <v>0</v>
      </c>
      <c r="B217" s="157" t="s">
        <v>0</v>
      </c>
    </row>
    <row r="218" spans="1:16" ht="15.75" x14ac:dyDescent="0.25">
      <c r="A218" s="157" t="s">
        <v>0</v>
      </c>
      <c r="B218" s="157" t="s">
        <v>0</v>
      </c>
      <c r="C218" s="8"/>
      <c r="E218" s="8"/>
      <c r="F218" s="8"/>
      <c r="G218" s="8"/>
      <c r="H218" s="8"/>
      <c r="I218" s="8"/>
      <c r="J218" s="8"/>
      <c r="K218" s="8"/>
      <c r="L218" s="8"/>
      <c r="N218" s="9" t="s">
        <v>72</v>
      </c>
      <c r="O218" s="206" t="s">
        <v>425</v>
      </c>
      <c r="P218" s="206"/>
    </row>
    <row r="219" spans="1:16" ht="13.5" thickBot="1" x14ac:dyDescent="0.25">
      <c r="A219" s="157" t="s">
        <v>0</v>
      </c>
      <c r="B219" s="157" t="s">
        <v>0</v>
      </c>
    </row>
    <row r="220" spans="1:16" ht="16.5" thickBot="1" x14ac:dyDescent="0.3">
      <c r="A220" s="157" t="s">
        <v>0</v>
      </c>
      <c r="B220" s="157" t="s">
        <v>0</v>
      </c>
      <c r="C220" s="11">
        <v>25</v>
      </c>
      <c r="D220" s="29"/>
      <c r="E220" s="30"/>
      <c r="F220" s="115"/>
      <c r="G220" s="115"/>
      <c r="H220" s="31"/>
      <c r="I220" s="11"/>
      <c r="J220" s="11"/>
      <c r="K220" s="11"/>
      <c r="L220" s="11"/>
      <c r="N220" s="5" t="s">
        <v>73</v>
      </c>
      <c r="O220" s="204" t="s">
        <v>426</v>
      </c>
      <c r="P220" s="204"/>
    </row>
    <row r="221" spans="1:16" x14ac:dyDescent="0.2">
      <c r="A221" s="157" t="s">
        <v>0</v>
      </c>
      <c r="B221" s="157" t="s">
        <v>0</v>
      </c>
    </row>
    <row r="222" spans="1:16" x14ac:dyDescent="0.2">
      <c r="B222" s="157" t="s">
        <v>0</v>
      </c>
      <c r="O222" s="205" t="s">
        <v>317</v>
      </c>
      <c r="P222" s="205"/>
    </row>
    <row r="223" spans="1:16" x14ac:dyDescent="0.2">
      <c r="B223" s="157" t="s">
        <v>0</v>
      </c>
    </row>
    <row r="224" spans="1:16" ht="63.75" x14ac:dyDescent="0.2">
      <c r="B224" s="157" t="s">
        <v>0</v>
      </c>
      <c r="O224" s="110">
        <v>15</v>
      </c>
      <c r="P224" s="111" t="s">
        <v>427</v>
      </c>
    </row>
    <row r="225" spans="1:16" ht="25.5" x14ac:dyDescent="0.2">
      <c r="B225" s="157" t="s">
        <v>0</v>
      </c>
      <c r="O225" s="110">
        <v>10</v>
      </c>
      <c r="P225" s="111" t="s">
        <v>428</v>
      </c>
    </row>
    <row r="226" spans="1:16" x14ac:dyDescent="0.2">
      <c r="B226" s="157" t="s">
        <v>0</v>
      </c>
    </row>
    <row r="227" spans="1:16" x14ac:dyDescent="0.2">
      <c r="O227" s="205" t="s">
        <v>318</v>
      </c>
      <c r="P227" s="205"/>
    </row>
    <row r="229" spans="1:16" x14ac:dyDescent="0.2">
      <c r="O229" s="113"/>
    </row>
    <row r="230" spans="1:16" x14ac:dyDescent="0.2">
      <c r="O230" s="113"/>
    </row>
    <row r="232" spans="1:16" x14ac:dyDescent="0.2">
      <c r="O232" s="205" t="s">
        <v>319</v>
      </c>
      <c r="P232" s="205"/>
    </row>
    <row r="235" spans="1:16" ht="15.75" x14ac:dyDescent="0.25">
      <c r="A235" s="157" t="s">
        <v>0</v>
      </c>
      <c r="B235" s="157" t="s">
        <v>0</v>
      </c>
      <c r="C235" s="8"/>
      <c r="E235" s="8"/>
      <c r="F235" s="8"/>
      <c r="G235" s="8"/>
      <c r="H235" s="8"/>
      <c r="I235" s="8"/>
      <c r="J235" s="8"/>
      <c r="K235" s="8"/>
      <c r="L235" s="8"/>
      <c r="N235" s="9" t="s">
        <v>74</v>
      </c>
      <c r="O235" s="206" t="s">
        <v>429</v>
      </c>
      <c r="P235" s="206"/>
    </row>
    <row r="236" spans="1:16" x14ac:dyDescent="0.2">
      <c r="A236" s="157" t="s">
        <v>0</v>
      </c>
      <c r="B236" s="157" t="s">
        <v>0</v>
      </c>
    </row>
  </sheetData>
  <autoFilter ref="A1:B236"/>
  <mergeCells count="68">
    <mergeCell ref="O117:P117"/>
    <mergeCell ref="O2:P2"/>
    <mergeCell ref="O6:P6"/>
    <mergeCell ref="O103:P103"/>
    <mergeCell ref="O105:P105"/>
    <mergeCell ref="O107:P107"/>
    <mergeCell ref="O112:P112"/>
    <mergeCell ref="O19:P19"/>
    <mergeCell ref="O8:P8"/>
    <mergeCell ref="O10:P10"/>
    <mergeCell ref="O14:P14"/>
    <mergeCell ref="O22:P22"/>
    <mergeCell ref="O33:P33"/>
    <mergeCell ref="O24:P24"/>
    <mergeCell ref="O28:P28"/>
    <mergeCell ref="O36:P36"/>
    <mergeCell ref="O38:P38"/>
    <mergeCell ref="O43:P43"/>
    <mergeCell ref="O48:P48"/>
    <mergeCell ref="O51:P51"/>
    <mergeCell ref="O53:P53"/>
    <mergeCell ref="O83:P83"/>
    <mergeCell ref="O63:P63"/>
    <mergeCell ref="O68:P68"/>
    <mergeCell ref="O71:P71"/>
    <mergeCell ref="O73:P73"/>
    <mergeCell ref="O78:P78"/>
    <mergeCell ref="O86:P86"/>
    <mergeCell ref="O88:P88"/>
    <mergeCell ref="O93:P93"/>
    <mergeCell ref="O98:P98"/>
    <mergeCell ref="O101:P101"/>
    <mergeCell ref="O120:P120"/>
    <mergeCell ref="O122:P122"/>
    <mergeCell ref="O127:P127"/>
    <mergeCell ref="O132:P132"/>
    <mergeCell ref="O135:P135"/>
    <mergeCell ref="O156:P156"/>
    <mergeCell ref="O161:P161"/>
    <mergeCell ref="O164:P164"/>
    <mergeCell ref="O166:P166"/>
    <mergeCell ref="O137:P137"/>
    <mergeCell ref="O142:P142"/>
    <mergeCell ref="O147:P147"/>
    <mergeCell ref="O150:P150"/>
    <mergeCell ref="O152:P152"/>
    <mergeCell ref="O192:P192"/>
    <mergeCell ref="O197:P197"/>
    <mergeCell ref="O168:P168"/>
    <mergeCell ref="O170:P170"/>
    <mergeCell ref="O172:P172"/>
    <mergeCell ref="O177:P177"/>
    <mergeCell ref="O232:P232"/>
    <mergeCell ref="O235:P235"/>
    <mergeCell ref="E54:L54"/>
    <mergeCell ref="O216:P216"/>
    <mergeCell ref="O218:P218"/>
    <mergeCell ref="O220:P220"/>
    <mergeCell ref="O222:P222"/>
    <mergeCell ref="O227:P227"/>
    <mergeCell ref="O200:P200"/>
    <mergeCell ref="O202:P202"/>
    <mergeCell ref="O204:P204"/>
    <mergeCell ref="O208:P208"/>
    <mergeCell ref="O213:P213"/>
    <mergeCell ref="O182:P182"/>
    <mergeCell ref="O185:P185"/>
    <mergeCell ref="O187:P187"/>
  </mergeCells>
  <dataValidations count="1">
    <dataValidation type="list" allowBlank="1" showInputMessage="1" showErrorMessage="1" sqref="E86:L86">
      <formula1>"X,0,5"</formula1>
    </dataValidation>
  </dataValidations>
  <pageMargins left="0.7" right="0.7" top="0.75" bottom="0.75" header="0.3" footer="0.3"/>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5"/>
  <sheetViews>
    <sheetView zoomScaleNormal="100" workbookViewId="0">
      <selection activeCell="O2" sqref="O2:P2"/>
    </sheetView>
  </sheetViews>
  <sheetFormatPr defaultRowHeight="12.75" x14ac:dyDescent="0.2"/>
  <cols>
    <col min="1" max="2" width="3.28515625" style="157" bestFit="1" customWidth="1"/>
    <col min="3" max="3" width="9.7109375" style="1" customWidth="1"/>
    <col min="4" max="4" width="2.7109375" style="1" customWidth="1"/>
    <col min="5" max="12" width="6.7109375" style="1" customWidth="1"/>
    <col min="13" max="13" width="2.7109375" style="1" customWidth="1"/>
    <col min="14" max="14" width="9.140625" style="1"/>
    <col min="15" max="15" width="3" style="112" bestFit="1" customWidth="1"/>
    <col min="16" max="16" width="111.28515625" style="1" customWidth="1"/>
    <col min="17" max="16384" width="9.140625" style="1"/>
  </cols>
  <sheetData>
    <row r="1" spans="1:16" ht="150" customHeight="1" thickBot="1" x14ac:dyDescent="0.25">
      <c r="A1" s="156" t="s">
        <v>309</v>
      </c>
      <c r="B1" s="156" t="s">
        <v>310</v>
      </c>
      <c r="C1" s="2"/>
      <c r="D1" s="2"/>
      <c r="E1" s="164" t="s">
        <v>282</v>
      </c>
      <c r="F1" s="164" t="s">
        <v>283</v>
      </c>
      <c r="G1" s="164" t="s">
        <v>284</v>
      </c>
      <c r="H1" s="164" t="s">
        <v>285</v>
      </c>
      <c r="I1" s="164" t="s">
        <v>286</v>
      </c>
      <c r="J1" s="164" t="s">
        <v>287</v>
      </c>
      <c r="K1" s="164" t="s">
        <v>288</v>
      </c>
      <c r="L1" s="164" t="s">
        <v>289</v>
      </c>
    </row>
    <row r="2" spans="1:16" ht="27" thickTop="1" thickBot="1" x14ac:dyDescent="0.4">
      <c r="A2" s="157" t="s">
        <v>0</v>
      </c>
      <c r="B2" s="157" t="s">
        <v>0</v>
      </c>
      <c r="C2" s="63" t="s">
        <v>311</v>
      </c>
      <c r="D2" s="10"/>
      <c r="E2" s="165" t="s">
        <v>291</v>
      </c>
      <c r="F2" s="165" t="s">
        <v>292</v>
      </c>
      <c r="G2" s="165" t="s">
        <v>293</v>
      </c>
      <c r="H2" s="165" t="s">
        <v>294</v>
      </c>
      <c r="I2" s="165" t="s">
        <v>295</v>
      </c>
      <c r="J2" s="165" t="s">
        <v>296</v>
      </c>
      <c r="K2" s="165" t="s">
        <v>297</v>
      </c>
      <c r="L2" s="165" t="s">
        <v>290</v>
      </c>
      <c r="N2" s="16" t="s">
        <v>3</v>
      </c>
      <c r="O2" s="215" t="s">
        <v>431</v>
      </c>
      <c r="P2" s="215"/>
    </row>
    <row r="3" spans="1:16" ht="14.25" thickTop="1" thickBot="1" x14ac:dyDescent="0.25">
      <c r="A3" s="157" t="s">
        <v>0</v>
      </c>
      <c r="B3" s="157" t="s">
        <v>0</v>
      </c>
      <c r="C3" s="62">
        <v>120</v>
      </c>
      <c r="E3" s="62" t="e">
        <f>ROUND(IF(E8="X",-20,0)+E22+E36+E51+E65+E268+E284+(E83+E97+E113+E127+E143+E157+E173+E212+E248)*90/HLOOKUP(category!$A$2,category!$A$30:$M$42,13,FALSE)+IF(E189="X",-20,E189*90/HLOOKUP(category!$A$2,category!$A$30:$M$42,13,FALSE))+IF(E232="X",-20,E232*90/HLOOKUP(category!$A$2,category!$A$30:$M$42,13,FALSE)),0)</f>
        <v>#N/A</v>
      </c>
      <c r="F3" s="62" t="e">
        <f>ROUND(IF(F8="X",-20,0)+F22+F36+F51+F65+F268+F284+(F83+F97+F113+F127+F143+F157+F173+F212+F248)*90/HLOOKUP(category!$A$2,category!$A$30:$M$42,13,FALSE)+IF(F189="X",-20,F189*90/HLOOKUP(category!$A$2,category!$A$30:$M$42,13,FALSE))+IF(F232="X",-20,F232*90/HLOOKUP(category!$A$2,category!$A$30:$M$42,13,FALSE)),0)</f>
        <v>#N/A</v>
      </c>
      <c r="G3" s="62" t="e">
        <f>ROUND(IF(G8="X",-20,0)+G22+G36+G51+G65+G268+G284+(G83+G97+G113+G127+G143+G157+G173+G212+G248)*90/HLOOKUP(category!$A$2,category!$A$30:$M$42,13,FALSE)+IF(G189="X",-20,G189*90/HLOOKUP(category!$A$2,category!$A$30:$M$42,13,FALSE))+IF(G232="X",-20,G232*90/HLOOKUP(category!$A$2,category!$A$30:$M$42,13,FALSE)),0)</f>
        <v>#N/A</v>
      </c>
      <c r="H3" s="62" t="e">
        <f>ROUND(IF(H8="X",-20,0)+H22+H36+H51+H65+H268+H284+(H83+H97+H113+H127+H143+H157+H173+H212+H248)*90/HLOOKUP(category!$A$2,category!$A$30:$M$42,13,FALSE)+IF(H189="X",-20,H189*90/HLOOKUP(category!$A$2,category!$A$30:$M$42,13,FALSE))+IF(H232="X",-20,H232*90/HLOOKUP(category!$A$2,category!$A$30:$M$42,13,FALSE)),0)</f>
        <v>#N/A</v>
      </c>
      <c r="I3" s="62" t="e">
        <f>ROUND(IF(I8="X",-20,0)+I22+I36+I51+I65+I268+I284+(I83+I97+I113+I127+I143+I157+I173+I212+I248)*90/HLOOKUP(category!$A$2,category!$A$30:$M$42,13,FALSE)+IF(I189="X",-20,I189*90/HLOOKUP(category!$A$2,category!$A$30:$M$42,13,FALSE))+IF(I232="X",-20,I232*90/HLOOKUP(category!$A$2,category!$A$30:$M$42,13,FALSE)),0)</f>
        <v>#N/A</v>
      </c>
      <c r="J3" s="62" t="e">
        <f>ROUND(IF(J8="X",-20,0)+J22+J36+J51+J65+J268+J284+(J83+J97+J113+J127+J143+J157+J173+J212+J248)*90/HLOOKUP(category!$A$2,category!$A$30:$M$42,13,FALSE)+IF(J189="X",-20,J189*90/HLOOKUP(category!$A$2,category!$A$30:$M$42,13,FALSE))+IF(J232="X",-20,J232*90/HLOOKUP(category!$A$2,category!$A$30:$M$42,13,FALSE)),0)</f>
        <v>#N/A</v>
      </c>
      <c r="K3" s="62" t="e">
        <f>ROUND(IF(K8="X",-20,0)+K22+K36+K51+K65+K268+K284+(K83+K97+K113+K127+K143+K157+K173+K212+K248)*90/HLOOKUP(category!$A$2,category!$A$30:$M$42,13,FALSE)+IF(K189="X",-20,K189*90/HLOOKUP(category!$A$2,category!$A$30:$M$42,13,FALSE))+IF(K232="X",-20,K232*90/HLOOKUP(category!$A$2,category!$A$30:$M$42,13,FALSE)),0)</f>
        <v>#N/A</v>
      </c>
      <c r="L3" s="62" t="e">
        <f>ROUND(IF(L8="X",-20,0)+L22+L36+L51+L65+L268+L284+(L83+L97+L113+L127+L143+L157+L173+L212+L248)*90/HLOOKUP(category!$A$2,category!$A$30:$M$42,13,FALSE)+IF(L189="X",-20,L189*90/HLOOKUP(category!$A$2,category!$A$30:$M$42,13,FALSE))+IF(L232="X",-20,L232*90/HLOOKUP(category!$A$2,category!$A$30:$M$42,13,FALSE)),0)</f>
        <v>#N/A</v>
      </c>
    </row>
    <row r="4" spans="1:16" ht="14.25" thickTop="1" thickBot="1" x14ac:dyDescent="0.25">
      <c r="A4" s="157" t="s">
        <v>0</v>
      </c>
      <c r="B4" s="157" t="s">
        <v>0</v>
      </c>
      <c r="E4" s="62">
        <f>$C$3</f>
        <v>120</v>
      </c>
      <c r="F4" s="62">
        <f t="shared" ref="F4:L4" si="0">$C$3</f>
        <v>120</v>
      </c>
      <c r="G4" s="62">
        <f t="shared" si="0"/>
        <v>120</v>
      </c>
      <c r="H4" s="62">
        <f t="shared" si="0"/>
        <v>120</v>
      </c>
      <c r="I4" s="62">
        <f t="shared" si="0"/>
        <v>120</v>
      </c>
      <c r="J4" s="62">
        <f t="shared" si="0"/>
        <v>120</v>
      </c>
      <c r="K4" s="62">
        <f t="shared" si="0"/>
        <v>120</v>
      </c>
      <c r="L4" s="64">
        <f t="shared" si="0"/>
        <v>120</v>
      </c>
    </row>
    <row r="5" spans="1:16" ht="13.5" thickTop="1" x14ac:dyDescent="0.2">
      <c r="A5" s="157" t="s">
        <v>0</v>
      </c>
      <c r="B5" s="157" t="s">
        <v>0</v>
      </c>
    </row>
    <row r="6" spans="1:16" ht="15.75" x14ac:dyDescent="0.25">
      <c r="A6" s="157" t="s">
        <v>0</v>
      </c>
      <c r="B6" s="157" t="s">
        <v>0</v>
      </c>
      <c r="C6" s="6"/>
      <c r="E6" s="6"/>
      <c r="F6" s="6"/>
      <c r="G6" s="6"/>
      <c r="H6" s="6"/>
      <c r="I6" s="6"/>
      <c r="J6" s="6"/>
      <c r="K6" s="6"/>
      <c r="L6" s="6"/>
      <c r="N6" s="7" t="s">
        <v>77</v>
      </c>
      <c r="O6" s="208" t="s">
        <v>432</v>
      </c>
      <c r="P6" s="208"/>
    </row>
    <row r="7" spans="1:16" ht="13.5" thickBot="1" x14ac:dyDescent="0.25">
      <c r="A7" s="157" t="s">
        <v>0</v>
      </c>
      <c r="B7" s="157" t="s">
        <v>0</v>
      </c>
    </row>
    <row r="8" spans="1:16" ht="16.5" thickBot="1" x14ac:dyDescent="0.3">
      <c r="A8" s="157" t="s">
        <v>0</v>
      </c>
      <c r="B8" s="157" t="s">
        <v>0</v>
      </c>
      <c r="C8" s="11" t="s">
        <v>312</v>
      </c>
      <c r="D8" s="2"/>
      <c r="E8" s="30"/>
      <c r="F8" s="115"/>
      <c r="G8" s="31"/>
      <c r="H8" s="11"/>
      <c r="I8" s="11"/>
      <c r="J8" s="11"/>
      <c r="K8" s="11"/>
      <c r="L8" s="11"/>
      <c r="N8" s="5" t="s">
        <v>78</v>
      </c>
      <c r="O8" s="204" t="s">
        <v>433</v>
      </c>
      <c r="P8" s="204"/>
    </row>
    <row r="9" spans="1:16" x14ac:dyDescent="0.2">
      <c r="A9" s="157" t="s">
        <v>0</v>
      </c>
      <c r="B9" s="157" t="s">
        <v>0</v>
      </c>
    </row>
    <row r="10" spans="1:16" x14ac:dyDescent="0.2">
      <c r="B10" s="157" t="s">
        <v>0</v>
      </c>
      <c r="O10" s="205" t="s">
        <v>317</v>
      </c>
      <c r="P10" s="205"/>
    </row>
    <row r="11" spans="1:16" x14ac:dyDescent="0.2">
      <c r="B11" s="157" t="s">
        <v>0</v>
      </c>
    </row>
    <row r="12" spans="1:16" ht="38.25" x14ac:dyDescent="0.2">
      <c r="B12" s="157" t="s">
        <v>0</v>
      </c>
      <c r="O12" s="110" t="s">
        <v>50</v>
      </c>
      <c r="P12" s="111" t="s">
        <v>434</v>
      </c>
    </row>
    <row r="13" spans="1:16" x14ac:dyDescent="0.2">
      <c r="B13" s="157" t="s">
        <v>0</v>
      </c>
    </row>
    <row r="14" spans="1:16" x14ac:dyDescent="0.2">
      <c r="O14" s="205" t="s">
        <v>318</v>
      </c>
      <c r="P14" s="205"/>
    </row>
    <row r="16" spans="1:16" x14ac:dyDescent="0.2">
      <c r="O16" s="113"/>
    </row>
    <row r="17" spans="1:16" x14ac:dyDescent="0.2">
      <c r="O17" s="113"/>
    </row>
    <row r="19" spans="1:16" x14ac:dyDescent="0.2">
      <c r="O19" s="205" t="s">
        <v>319</v>
      </c>
      <c r="P19" s="205"/>
    </row>
    <row r="21" spans="1:16" ht="13.5" thickBot="1" x14ac:dyDescent="0.25"/>
    <row r="22" spans="1:16" ht="16.5" thickBot="1" x14ac:dyDescent="0.3">
      <c r="A22" s="157" t="s">
        <v>0</v>
      </c>
      <c r="B22" s="157" t="s">
        <v>0</v>
      </c>
      <c r="C22" s="11">
        <v>3</v>
      </c>
      <c r="D22" s="29"/>
      <c r="E22" s="30"/>
      <c r="F22" s="115"/>
      <c r="G22" s="115"/>
      <c r="H22" s="115"/>
      <c r="I22" s="115"/>
      <c r="J22" s="115"/>
      <c r="K22" s="115"/>
      <c r="L22" s="115"/>
      <c r="N22" s="5" t="s">
        <v>79</v>
      </c>
      <c r="O22" s="204" t="s">
        <v>435</v>
      </c>
      <c r="P22" s="204"/>
    </row>
    <row r="23" spans="1:16" x14ac:dyDescent="0.2">
      <c r="A23" s="157" t="s">
        <v>0</v>
      </c>
      <c r="B23" s="157" t="s">
        <v>0</v>
      </c>
    </row>
    <row r="24" spans="1:16" x14ac:dyDescent="0.2">
      <c r="B24" s="157" t="s">
        <v>0</v>
      </c>
      <c r="O24" s="205" t="s">
        <v>317</v>
      </c>
      <c r="P24" s="205"/>
    </row>
    <row r="25" spans="1:16" x14ac:dyDescent="0.2">
      <c r="B25" s="157" t="s">
        <v>0</v>
      </c>
    </row>
    <row r="26" spans="1:16" ht="25.5" x14ac:dyDescent="0.2">
      <c r="B26" s="157" t="s">
        <v>0</v>
      </c>
      <c r="O26" s="110">
        <v>3</v>
      </c>
      <c r="P26" s="111" t="s">
        <v>436</v>
      </c>
    </row>
    <row r="27" spans="1:16" x14ac:dyDescent="0.2">
      <c r="B27" s="157" t="s">
        <v>0</v>
      </c>
    </row>
    <row r="28" spans="1:16" x14ac:dyDescent="0.2">
      <c r="O28" s="205" t="s">
        <v>318</v>
      </c>
      <c r="P28" s="205"/>
    </row>
    <row r="30" spans="1:16" x14ac:dyDescent="0.2">
      <c r="O30" s="113"/>
    </row>
    <row r="31" spans="1:16" x14ac:dyDescent="0.2">
      <c r="O31" s="113"/>
    </row>
    <row r="33" spans="1:16" x14ac:dyDescent="0.2">
      <c r="O33" s="205" t="s">
        <v>319</v>
      </c>
      <c r="P33" s="205"/>
    </row>
    <row r="35" spans="1:16" ht="13.5" thickBot="1" x14ac:dyDescent="0.25"/>
    <row r="36" spans="1:16" ht="16.5" thickBot="1" x14ac:dyDescent="0.3">
      <c r="A36" s="157" t="s">
        <v>0</v>
      </c>
      <c r="B36" s="157" t="s">
        <v>0</v>
      </c>
      <c r="C36" s="11">
        <v>5</v>
      </c>
      <c r="D36" s="29"/>
      <c r="E36" s="11"/>
      <c r="F36" s="30"/>
      <c r="G36" s="115"/>
      <c r="H36" s="31"/>
      <c r="I36" s="11"/>
      <c r="J36" s="11"/>
      <c r="K36" s="11"/>
      <c r="L36" s="11"/>
      <c r="N36" s="5" t="s">
        <v>80</v>
      </c>
      <c r="O36" s="204" t="s">
        <v>437</v>
      </c>
      <c r="P36" s="204"/>
    </row>
    <row r="37" spans="1:16" x14ac:dyDescent="0.2">
      <c r="A37" s="157" t="s">
        <v>0</v>
      </c>
      <c r="B37" s="157" t="s">
        <v>0</v>
      </c>
    </row>
    <row r="38" spans="1:16" x14ac:dyDescent="0.2">
      <c r="B38" s="157" t="s">
        <v>0</v>
      </c>
      <c r="O38" s="205" t="s">
        <v>317</v>
      </c>
      <c r="P38" s="205"/>
    </row>
    <row r="39" spans="1:16" x14ac:dyDescent="0.2">
      <c r="B39" s="157" t="s">
        <v>0</v>
      </c>
    </row>
    <row r="40" spans="1:16" x14ac:dyDescent="0.2">
      <c r="B40" s="157" t="s">
        <v>0</v>
      </c>
      <c r="O40" s="113">
        <v>3</v>
      </c>
      <c r="P40" s="4" t="s">
        <v>438</v>
      </c>
    </row>
    <row r="41" spans="1:16" ht="38.25" x14ac:dyDescent="0.2">
      <c r="B41" s="157" t="s">
        <v>0</v>
      </c>
      <c r="O41" s="110">
        <v>2</v>
      </c>
      <c r="P41" s="111" t="s">
        <v>439</v>
      </c>
    </row>
    <row r="42" spans="1:16" x14ac:dyDescent="0.2">
      <c r="B42" s="157" t="s">
        <v>0</v>
      </c>
    </row>
    <row r="43" spans="1:16" x14ac:dyDescent="0.2">
      <c r="O43" s="205" t="s">
        <v>318</v>
      </c>
      <c r="P43" s="205"/>
    </row>
    <row r="45" spans="1:16" x14ac:dyDescent="0.2">
      <c r="O45" s="113"/>
    </row>
    <row r="46" spans="1:16" x14ac:dyDescent="0.2">
      <c r="O46" s="113"/>
    </row>
    <row r="48" spans="1:16" x14ac:dyDescent="0.2">
      <c r="O48" s="205" t="s">
        <v>319</v>
      </c>
      <c r="P48" s="205"/>
    </row>
    <row r="50" spans="1:16" ht="13.5" thickBot="1" x14ac:dyDescent="0.25"/>
    <row r="51" spans="1:16" ht="16.5" thickBot="1" x14ac:dyDescent="0.3">
      <c r="A51" s="157" t="s">
        <v>0</v>
      </c>
      <c r="B51" s="157" t="s">
        <v>0</v>
      </c>
      <c r="C51" s="11">
        <v>5</v>
      </c>
      <c r="D51" s="29"/>
      <c r="E51" s="11"/>
      <c r="F51" s="30"/>
      <c r="G51" s="115"/>
      <c r="H51" s="31"/>
      <c r="I51" s="11"/>
      <c r="J51" s="11"/>
      <c r="K51" s="11"/>
      <c r="L51" s="11"/>
      <c r="N51" s="5" t="s">
        <v>81</v>
      </c>
      <c r="O51" s="204" t="s">
        <v>440</v>
      </c>
      <c r="P51" s="204"/>
    </row>
    <row r="52" spans="1:16" x14ac:dyDescent="0.2">
      <c r="A52" s="157" t="s">
        <v>0</v>
      </c>
      <c r="B52" s="157" t="s">
        <v>0</v>
      </c>
    </row>
    <row r="53" spans="1:16" x14ac:dyDescent="0.2">
      <c r="B53" s="157" t="s">
        <v>0</v>
      </c>
      <c r="O53" s="205" t="s">
        <v>317</v>
      </c>
      <c r="P53" s="205"/>
    </row>
    <row r="54" spans="1:16" x14ac:dyDescent="0.2">
      <c r="B54" s="157" t="s">
        <v>0</v>
      </c>
    </row>
    <row r="55" spans="1:16" x14ac:dyDescent="0.2">
      <c r="B55" s="157" t="s">
        <v>0</v>
      </c>
      <c r="O55" s="110">
        <v>5</v>
      </c>
      <c r="P55" s="109" t="s">
        <v>441</v>
      </c>
    </row>
    <row r="56" spans="1:16" x14ac:dyDescent="0.2">
      <c r="B56" s="157" t="s">
        <v>0</v>
      </c>
    </row>
    <row r="57" spans="1:16" x14ac:dyDescent="0.2">
      <c r="O57" s="205" t="s">
        <v>318</v>
      </c>
      <c r="P57" s="205"/>
    </row>
    <row r="59" spans="1:16" x14ac:dyDescent="0.2">
      <c r="O59" s="113"/>
    </row>
    <row r="60" spans="1:16" x14ac:dyDescent="0.2">
      <c r="O60" s="113"/>
    </row>
    <row r="62" spans="1:16" x14ac:dyDescent="0.2">
      <c r="O62" s="205" t="s">
        <v>319</v>
      </c>
      <c r="P62" s="205"/>
    </row>
    <row r="64" spans="1:16" ht="13.5" thickBot="1" x14ac:dyDescent="0.25"/>
    <row r="65" spans="1:16" ht="16.5" thickBot="1" x14ac:dyDescent="0.3">
      <c r="A65" s="157" t="s">
        <v>0</v>
      </c>
      <c r="B65" s="157" t="s">
        <v>0</v>
      </c>
      <c r="C65" s="11">
        <v>2</v>
      </c>
      <c r="D65" s="29"/>
      <c r="E65" s="11"/>
      <c r="F65" s="11"/>
      <c r="G65" s="11"/>
      <c r="H65" s="11"/>
      <c r="I65" s="30"/>
      <c r="J65" s="115"/>
      <c r="K65" s="115"/>
      <c r="L65" s="115"/>
      <c r="N65" s="5" t="s">
        <v>82</v>
      </c>
      <c r="O65" s="204" t="s">
        <v>442</v>
      </c>
      <c r="P65" s="204"/>
    </row>
    <row r="66" spans="1:16" x14ac:dyDescent="0.2">
      <c r="A66" s="157" t="s">
        <v>0</v>
      </c>
      <c r="B66" s="157" t="s">
        <v>0</v>
      </c>
    </row>
    <row r="67" spans="1:16" x14ac:dyDescent="0.2">
      <c r="B67" s="157" t="s">
        <v>0</v>
      </c>
      <c r="O67" s="205" t="s">
        <v>317</v>
      </c>
      <c r="P67" s="205"/>
    </row>
    <row r="68" spans="1:16" x14ac:dyDescent="0.2">
      <c r="B68" s="157" t="s">
        <v>0</v>
      </c>
    </row>
    <row r="69" spans="1:16" ht="25.5" x14ac:dyDescent="0.2">
      <c r="B69" s="157" t="s">
        <v>0</v>
      </c>
      <c r="O69" s="110">
        <v>2</v>
      </c>
      <c r="P69" s="111" t="s">
        <v>443</v>
      </c>
    </row>
    <row r="70" spans="1:16" x14ac:dyDescent="0.2">
      <c r="B70" s="157" t="s">
        <v>0</v>
      </c>
    </row>
    <row r="71" spans="1:16" x14ac:dyDescent="0.2">
      <c r="O71" s="205" t="s">
        <v>318</v>
      </c>
      <c r="P71" s="205"/>
    </row>
    <row r="73" spans="1:16" x14ac:dyDescent="0.2">
      <c r="O73" s="113"/>
    </row>
    <row r="74" spans="1:16" x14ac:dyDescent="0.2">
      <c r="O74" s="113"/>
    </row>
    <row r="76" spans="1:16" x14ac:dyDescent="0.2">
      <c r="O76" s="205" t="s">
        <v>319</v>
      </c>
      <c r="P76" s="205"/>
    </row>
    <row r="79" spans="1:16" ht="15.75" x14ac:dyDescent="0.25">
      <c r="A79" s="157" t="s">
        <v>0</v>
      </c>
      <c r="B79" s="157" t="s">
        <v>0</v>
      </c>
      <c r="C79" s="6"/>
      <c r="E79" s="6"/>
      <c r="F79" s="6"/>
      <c r="G79" s="6"/>
      <c r="H79" s="6"/>
      <c r="I79" s="6"/>
      <c r="J79" s="6"/>
      <c r="K79" s="6"/>
      <c r="L79" s="6"/>
      <c r="N79" s="7" t="s">
        <v>83</v>
      </c>
      <c r="O79" s="208" t="s">
        <v>444</v>
      </c>
      <c r="P79" s="208"/>
    </row>
    <row r="80" spans="1:16" x14ac:dyDescent="0.2">
      <c r="A80" s="157" t="s">
        <v>0</v>
      </c>
      <c r="B80" s="157" t="s">
        <v>0</v>
      </c>
    </row>
    <row r="81" spans="1:16" ht="15.75" x14ac:dyDescent="0.25">
      <c r="A81" s="157" t="s">
        <v>0</v>
      </c>
      <c r="B81" s="157" t="s">
        <v>0</v>
      </c>
      <c r="C81" s="8"/>
      <c r="E81" s="8"/>
      <c r="F81" s="8"/>
      <c r="G81" s="8"/>
      <c r="H81" s="8"/>
      <c r="I81" s="8"/>
      <c r="J81" s="8"/>
      <c r="K81" s="8"/>
      <c r="L81" s="8"/>
      <c r="N81" s="9" t="s">
        <v>84</v>
      </c>
      <c r="O81" s="206" t="s">
        <v>445</v>
      </c>
      <c r="P81" s="206"/>
    </row>
    <row r="82" spans="1:16" ht="13.5" thickBot="1" x14ac:dyDescent="0.25">
      <c r="A82" s="157" t="s">
        <v>0</v>
      </c>
      <c r="B82" s="157" t="s">
        <v>0</v>
      </c>
    </row>
    <row r="83" spans="1:16" ht="16.5" thickBot="1" x14ac:dyDescent="0.3">
      <c r="A83" s="157" t="s">
        <v>0</v>
      </c>
      <c r="B83" s="157" t="s">
        <v>0</v>
      </c>
      <c r="C83" s="11" t="e">
        <f>HLOOKUP(category!$A$2,category!$A$30:$M$42,2,FALSE)</f>
        <v>#N/A</v>
      </c>
      <c r="D83" s="29"/>
      <c r="E83" s="30"/>
      <c r="F83" s="115"/>
      <c r="G83" s="115"/>
      <c r="H83" s="31"/>
      <c r="I83" s="30"/>
      <c r="J83" s="11"/>
      <c r="K83" s="11"/>
      <c r="L83" s="11"/>
      <c r="N83" s="5" t="s">
        <v>85</v>
      </c>
      <c r="O83" s="204" t="s">
        <v>446</v>
      </c>
      <c r="P83" s="204"/>
    </row>
    <row r="84" spans="1:16" ht="12.75" customHeight="1" x14ac:dyDescent="0.2">
      <c r="A84" s="157" t="s">
        <v>0</v>
      </c>
      <c r="B84" s="157" t="s">
        <v>0</v>
      </c>
      <c r="E84" s="137"/>
      <c r="F84" s="137"/>
      <c r="G84" s="137"/>
      <c r="H84" s="137"/>
      <c r="I84" s="137"/>
      <c r="J84" s="137"/>
      <c r="K84" s="137"/>
      <c r="L84" s="137"/>
    </row>
    <row r="85" spans="1:16" x14ac:dyDescent="0.2">
      <c r="B85" s="157" t="s">
        <v>0</v>
      </c>
      <c r="O85" s="205" t="s">
        <v>317</v>
      </c>
      <c r="P85" s="205"/>
    </row>
    <row r="86" spans="1:16" x14ac:dyDescent="0.2">
      <c r="B86" s="157" t="s">
        <v>0</v>
      </c>
    </row>
    <row r="87" spans="1:16" ht="140.25" x14ac:dyDescent="0.2">
      <c r="B87" s="157" t="s">
        <v>0</v>
      </c>
      <c r="E87" s="214" t="s">
        <v>430</v>
      </c>
      <c r="F87" s="214"/>
      <c r="G87" s="214"/>
      <c r="H87" s="214"/>
      <c r="I87" s="214"/>
      <c r="J87" s="214"/>
      <c r="K87" s="214"/>
      <c r="L87" s="214"/>
      <c r="O87" s="110" t="e">
        <f>$C$83</f>
        <v>#N/A</v>
      </c>
      <c r="P87" s="111" t="s">
        <v>447</v>
      </c>
    </row>
    <row r="88" spans="1:16" x14ac:dyDescent="0.2">
      <c r="B88" s="157" t="s">
        <v>0</v>
      </c>
    </row>
    <row r="89" spans="1:16" x14ac:dyDescent="0.2">
      <c r="O89" s="205" t="s">
        <v>318</v>
      </c>
      <c r="P89" s="205"/>
    </row>
    <row r="91" spans="1:16" x14ac:dyDescent="0.2">
      <c r="O91" s="113"/>
    </row>
    <row r="92" spans="1:16" x14ac:dyDescent="0.2">
      <c r="O92" s="113"/>
    </row>
    <row r="94" spans="1:16" x14ac:dyDescent="0.2">
      <c r="O94" s="205" t="s">
        <v>319</v>
      </c>
      <c r="P94" s="205"/>
    </row>
    <row r="96" spans="1:16" ht="13.5" thickBot="1" x14ac:dyDescent="0.25"/>
    <row r="97" spans="1:16" ht="16.5" thickBot="1" x14ac:dyDescent="0.3">
      <c r="A97" s="157" t="s">
        <v>0</v>
      </c>
      <c r="B97" s="157" t="s">
        <v>0</v>
      </c>
      <c r="C97" s="11" t="e">
        <f>HLOOKUP(category!$A$2,category!$A$30:$M$42,3,FALSE)</f>
        <v>#N/A</v>
      </c>
      <c r="D97" s="29"/>
      <c r="E97" s="30"/>
      <c r="F97" s="115"/>
      <c r="G97" s="115"/>
      <c r="H97" s="31"/>
      <c r="I97" s="30"/>
      <c r="J97" s="11"/>
      <c r="K97" s="11"/>
      <c r="L97" s="11"/>
      <c r="N97" s="5" t="s">
        <v>86</v>
      </c>
      <c r="O97" s="204" t="s">
        <v>448</v>
      </c>
      <c r="P97" s="204"/>
    </row>
    <row r="98" spans="1:16" x14ac:dyDescent="0.2">
      <c r="A98" s="157" t="s">
        <v>0</v>
      </c>
      <c r="B98" s="157" t="s">
        <v>0</v>
      </c>
      <c r="E98" s="137"/>
      <c r="F98" s="137"/>
      <c r="G98" s="137"/>
      <c r="H98" s="137"/>
      <c r="I98" s="137"/>
      <c r="J98" s="137"/>
      <c r="K98" s="137"/>
      <c r="L98" s="137"/>
    </row>
    <row r="99" spans="1:16" x14ac:dyDescent="0.2">
      <c r="B99" s="157" t="s">
        <v>0</v>
      </c>
      <c r="O99" s="205" t="s">
        <v>317</v>
      </c>
      <c r="P99" s="205"/>
    </row>
    <row r="100" spans="1:16" x14ac:dyDescent="0.2">
      <c r="B100" s="157" t="s">
        <v>0</v>
      </c>
    </row>
    <row r="101" spans="1:16" ht="89.25" customHeight="1" x14ac:dyDescent="0.2">
      <c r="B101" s="157" t="s">
        <v>0</v>
      </c>
      <c r="E101" s="214" t="s">
        <v>430</v>
      </c>
      <c r="F101" s="214"/>
      <c r="G101" s="214"/>
      <c r="H101" s="214"/>
      <c r="I101" s="214"/>
      <c r="J101" s="214"/>
      <c r="K101" s="214"/>
      <c r="L101" s="214"/>
      <c r="O101" s="110" t="e">
        <f>$C$97</f>
        <v>#N/A</v>
      </c>
      <c r="P101" s="111" t="s">
        <v>449</v>
      </c>
    </row>
    <row r="102" spans="1:16" x14ac:dyDescent="0.2">
      <c r="B102" s="157" t="s">
        <v>0</v>
      </c>
    </row>
    <row r="103" spans="1:16" x14ac:dyDescent="0.2">
      <c r="O103" s="205" t="s">
        <v>318</v>
      </c>
      <c r="P103" s="205"/>
    </row>
    <row r="105" spans="1:16" x14ac:dyDescent="0.2">
      <c r="O105" s="113"/>
    </row>
    <row r="106" spans="1:16" x14ac:dyDescent="0.2">
      <c r="O106" s="113"/>
    </row>
    <row r="108" spans="1:16" x14ac:dyDescent="0.2">
      <c r="O108" s="205" t="s">
        <v>319</v>
      </c>
      <c r="P108" s="205"/>
    </row>
    <row r="111" spans="1:16" ht="15.75" x14ac:dyDescent="0.25">
      <c r="A111" s="157" t="s">
        <v>0</v>
      </c>
      <c r="B111" s="157" t="s">
        <v>0</v>
      </c>
      <c r="C111" s="8"/>
      <c r="E111" s="8"/>
      <c r="F111" s="8"/>
      <c r="G111" s="8"/>
      <c r="H111" s="8"/>
      <c r="I111" s="8"/>
      <c r="J111" s="8"/>
      <c r="K111" s="8"/>
      <c r="L111" s="8"/>
      <c r="N111" s="9" t="s">
        <v>87</v>
      </c>
      <c r="O111" s="206" t="s">
        <v>450</v>
      </c>
      <c r="P111" s="206"/>
    </row>
    <row r="112" spans="1:16" ht="13.5" thickBot="1" x14ac:dyDescent="0.25">
      <c r="A112" s="157" t="s">
        <v>0</v>
      </c>
      <c r="B112" s="157" t="s">
        <v>0</v>
      </c>
    </row>
    <row r="113" spans="1:16" ht="16.5" thickBot="1" x14ac:dyDescent="0.3">
      <c r="A113" s="157" t="s">
        <v>0</v>
      </c>
      <c r="B113" s="157" t="s">
        <v>0</v>
      </c>
      <c r="C113" s="11" t="e">
        <f>HLOOKUP(category!$A$2,category!$A$30:$M$42,4,FALSE)</f>
        <v>#N/A</v>
      </c>
      <c r="D113" s="29"/>
      <c r="E113" s="30"/>
      <c r="F113" s="115"/>
      <c r="G113" s="115"/>
      <c r="H113" s="31"/>
      <c r="I113" s="30"/>
      <c r="J113" s="11"/>
      <c r="K113" s="11"/>
      <c r="L113" s="11"/>
      <c r="N113" s="5" t="s">
        <v>88</v>
      </c>
      <c r="O113" s="204" t="s">
        <v>451</v>
      </c>
      <c r="P113" s="204"/>
    </row>
    <row r="114" spans="1:16" x14ac:dyDescent="0.2">
      <c r="A114" s="157" t="s">
        <v>0</v>
      </c>
      <c r="B114" s="157" t="s">
        <v>0</v>
      </c>
      <c r="E114" s="137"/>
      <c r="F114" s="137"/>
      <c r="G114" s="137"/>
      <c r="H114" s="137"/>
      <c r="I114" s="137"/>
      <c r="J114" s="137"/>
      <c r="K114" s="137"/>
      <c r="L114" s="137"/>
    </row>
    <row r="115" spans="1:16" x14ac:dyDescent="0.2">
      <c r="B115" s="157" t="s">
        <v>0</v>
      </c>
      <c r="O115" s="205" t="s">
        <v>317</v>
      </c>
      <c r="P115" s="205"/>
    </row>
    <row r="116" spans="1:16" x14ac:dyDescent="0.2">
      <c r="B116" s="157" t="s">
        <v>0</v>
      </c>
    </row>
    <row r="117" spans="1:16" ht="140.25" customHeight="1" x14ac:dyDescent="0.2">
      <c r="B117" s="157" t="s">
        <v>0</v>
      </c>
      <c r="E117" s="214" t="s">
        <v>430</v>
      </c>
      <c r="F117" s="214"/>
      <c r="G117" s="214"/>
      <c r="H117" s="214"/>
      <c r="I117" s="214"/>
      <c r="J117" s="214"/>
      <c r="K117" s="214"/>
      <c r="L117" s="214"/>
      <c r="O117" s="110" t="e">
        <f>$C$113</f>
        <v>#N/A</v>
      </c>
      <c r="P117" s="111" t="s">
        <v>452</v>
      </c>
    </row>
    <row r="118" spans="1:16" x14ac:dyDescent="0.2">
      <c r="B118" s="157" t="s">
        <v>0</v>
      </c>
    </row>
    <row r="119" spans="1:16" x14ac:dyDescent="0.2">
      <c r="O119" s="205" t="s">
        <v>318</v>
      </c>
      <c r="P119" s="205"/>
    </row>
    <row r="121" spans="1:16" x14ac:dyDescent="0.2">
      <c r="O121" s="113"/>
    </row>
    <row r="122" spans="1:16" x14ac:dyDescent="0.2">
      <c r="O122" s="113"/>
    </row>
    <row r="124" spans="1:16" x14ac:dyDescent="0.2">
      <c r="O124" s="205" t="s">
        <v>319</v>
      </c>
      <c r="P124" s="205"/>
    </row>
    <row r="126" spans="1:16" ht="13.5" thickBot="1" x14ac:dyDescent="0.25"/>
    <row r="127" spans="1:16" ht="16.5" thickBot="1" x14ac:dyDescent="0.3">
      <c r="A127" s="157" t="s">
        <v>0</v>
      </c>
      <c r="B127" s="157" t="s">
        <v>0</v>
      </c>
      <c r="C127" s="11" t="e">
        <f>HLOOKUP(category!$A$2,category!$A$30:$M$42,5,FALSE)</f>
        <v>#N/A</v>
      </c>
      <c r="D127" s="29"/>
      <c r="E127" s="30"/>
      <c r="F127" s="115"/>
      <c r="G127" s="115"/>
      <c r="H127" s="31"/>
      <c r="I127" s="30"/>
      <c r="J127" s="11"/>
      <c r="K127" s="11"/>
      <c r="L127" s="11"/>
      <c r="N127" s="5" t="s">
        <v>89</v>
      </c>
      <c r="O127" s="204" t="s">
        <v>453</v>
      </c>
      <c r="P127" s="204"/>
    </row>
    <row r="128" spans="1:16" x14ac:dyDescent="0.2">
      <c r="A128" s="157" t="s">
        <v>0</v>
      </c>
      <c r="B128" s="157" t="s">
        <v>0</v>
      </c>
      <c r="E128" s="137"/>
      <c r="F128" s="137"/>
      <c r="G128" s="137"/>
      <c r="H128" s="137"/>
      <c r="I128" s="137"/>
      <c r="J128" s="137"/>
      <c r="K128" s="137"/>
      <c r="L128" s="137"/>
    </row>
    <row r="129" spans="1:16" x14ac:dyDescent="0.2">
      <c r="B129" s="157" t="s">
        <v>0</v>
      </c>
      <c r="O129" s="205" t="s">
        <v>317</v>
      </c>
      <c r="P129" s="205"/>
    </row>
    <row r="130" spans="1:16" x14ac:dyDescent="0.2">
      <c r="B130" s="157" t="s">
        <v>0</v>
      </c>
    </row>
    <row r="131" spans="1:16" ht="89.25" customHeight="1" x14ac:dyDescent="0.2">
      <c r="B131" s="157" t="s">
        <v>0</v>
      </c>
      <c r="E131" s="214" t="s">
        <v>430</v>
      </c>
      <c r="F131" s="214"/>
      <c r="G131" s="214"/>
      <c r="H131" s="214"/>
      <c r="I131" s="214"/>
      <c r="J131" s="214"/>
      <c r="K131" s="214"/>
      <c r="L131" s="214"/>
      <c r="O131" s="110" t="e">
        <f>$C$127</f>
        <v>#N/A</v>
      </c>
      <c r="P131" s="111" t="s">
        <v>454</v>
      </c>
    </row>
    <row r="132" spans="1:16" x14ac:dyDescent="0.2">
      <c r="B132" s="157" t="s">
        <v>0</v>
      </c>
    </row>
    <row r="133" spans="1:16" x14ac:dyDescent="0.2">
      <c r="O133" s="205" t="s">
        <v>318</v>
      </c>
      <c r="P133" s="205"/>
    </row>
    <row r="135" spans="1:16" x14ac:dyDescent="0.2">
      <c r="O135" s="113"/>
    </row>
    <row r="136" spans="1:16" x14ac:dyDescent="0.2">
      <c r="O136" s="113"/>
    </row>
    <row r="138" spans="1:16" x14ac:dyDescent="0.2">
      <c r="O138" s="205" t="s">
        <v>319</v>
      </c>
      <c r="P138" s="205"/>
    </row>
    <row r="141" spans="1:16" ht="15.75" x14ac:dyDescent="0.25">
      <c r="A141" s="157" t="s">
        <v>0</v>
      </c>
      <c r="B141" s="157" t="s">
        <v>0</v>
      </c>
      <c r="C141" s="8"/>
      <c r="E141" s="8"/>
      <c r="F141" s="8"/>
      <c r="G141" s="8"/>
      <c r="H141" s="8"/>
      <c r="I141" s="8"/>
      <c r="J141" s="8"/>
      <c r="K141" s="8"/>
      <c r="L141" s="8"/>
      <c r="N141" s="9" t="s">
        <v>90</v>
      </c>
      <c r="O141" s="206" t="s">
        <v>455</v>
      </c>
      <c r="P141" s="206"/>
    </row>
    <row r="142" spans="1:16" ht="13.5" thickBot="1" x14ac:dyDescent="0.25">
      <c r="A142" s="157" t="s">
        <v>0</v>
      </c>
      <c r="B142" s="157" t="s">
        <v>0</v>
      </c>
    </row>
    <row r="143" spans="1:16" ht="16.5" thickBot="1" x14ac:dyDescent="0.3">
      <c r="A143" s="157" t="s">
        <v>0</v>
      </c>
      <c r="B143" s="157" t="s">
        <v>0</v>
      </c>
      <c r="C143" s="11" t="e">
        <f>HLOOKUP(category!$A$2,category!$A$30:$M$42,6,FALSE)</f>
        <v>#N/A</v>
      </c>
      <c r="D143" s="29"/>
      <c r="E143" s="30"/>
      <c r="F143" s="115"/>
      <c r="G143" s="115"/>
      <c r="H143" s="31"/>
      <c r="I143" s="30"/>
      <c r="J143" s="11"/>
      <c r="K143" s="11"/>
      <c r="L143" s="11"/>
      <c r="N143" s="5" t="s">
        <v>91</v>
      </c>
      <c r="O143" s="204" t="s">
        <v>456</v>
      </c>
      <c r="P143" s="204"/>
    </row>
    <row r="144" spans="1:16" x14ac:dyDescent="0.2">
      <c r="A144" s="157" t="s">
        <v>0</v>
      </c>
      <c r="B144" s="157" t="s">
        <v>0</v>
      </c>
      <c r="E144" s="137"/>
      <c r="F144" s="137"/>
      <c r="G144" s="137"/>
      <c r="H144" s="137"/>
      <c r="I144" s="137"/>
      <c r="J144" s="137"/>
      <c r="K144" s="137"/>
      <c r="L144" s="137"/>
    </row>
    <row r="145" spans="1:16" x14ac:dyDescent="0.2">
      <c r="B145" s="157" t="s">
        <v>0</v>
      </c>
      <c r="O145" s="205" t="s">
        <v>317</v>
      </c>
      <c r="P145" s="205"/>
    </row>
    <row r="146" spans="1:16" x14ac:dyDescent="0.2">
      <c r="B146" s="157" t="s">
        <v>0</v>
      </c>
    </row>
    <row r="147" spans="1:16" ht="114.75" customHeight="1" x14ac:dyDescent="0.2">
      <c r="B147" s="157" t="s">
        <v>0</v>
      </c>
      <c r="E147" s="214" t="s">
        <v>430</v>
      </c>
      <c r="F147" s="214"/>
      <c r="G147" s="214"/>
      <c r="H147" s="214"/>
      <c r="I147" s="214"/>
      <c r="J147" s="214"/>
      <c r="K147" s="214"/>
      <c r="L147" s="214"/>
      <c r="O147" s="110" t="e">
        <f>$C$143</f>
        <v>#N/A</v>
      </c>
      <c r="P147" s="111" t="s">
        <v>457</v>
      </c>
    </row>
    <row r="148" spans="1:16" x14ac:dyDescent="0.2">
      <c r="B148" s="157" t="s">
        <v>0</v>
      </c>
    </row>
    <row r="149" spans="1:16" x14ac:dyDescent="0.2">
      <c r="O149" s="205" t="s">
        <v>318</v>
      </c>
      <c r="P149" s="205"/>
    </row>
    <row r="151" spans="1:16" x14ac:dyDescent="0.2">
      <c r="O151" s="113"/>
    </row>
    <row r="152" spans="1:16" x14ac:dyDescent="0.2">
      <c r="O152" s="113"/>
    </row>
    <row r="154" spans="1:16" x14ac:dyDescent="0.2">
      <c r="O154" s="205" t="s">
        <v>319</v>
      </c>
      <c r="P154" s="205"/>
    </row>
    <row r="156" spans="1:16" ht="13.5" thickBot="1" x14ac:dyDescent="0.25"/>
    <row r="157" spans="1:16" ht="16.5" thickBot="1" x14ac:dyDescent="0.3">
      <c r="A157" s="157" t="s">
        <v>0</v>
      </c>
      <c r="B157" s="157" t="s">
        <v>0</v>
      </c>
      <c r="C157" s="11" t="e">
        <f>HLOOKUP(category!$A$2,category!$A$30:$M$42,7,FALSE)</f>
        <v>#N/A</v>
      </c>
      <c r="D157" s="29"/>
      <c r="E157" s="30"/>
      <c r="F157" s="115"/>
      <c r="G157" s="115"/>
      <c r="H157" s="31"/>
      <c r="I157" s="30"/>
      <c r="J157" s="11"/>
      <c r="K157" s="11"/>
      <c r="L157" s="11"/>
      <c r="N157" s="5" t="s">
        <v>76</v>
      </c>
      <c r="O157" s="204" t="s">
        <v>458</v>
      </c>
      <c r="P157" s="204"/>
    </row>
    <row r="158" spans="1:16" x14ac:dyDescent="0.2">
      <c r="A158" s="157" t="s">
        <v>0</v>
      </c>
      <c r="B158" s="157" t="s">
        <v>0</v>
      </c>
      <c r="E158" s="137"/>
      <c r="F158" s="137"/>
      <c r="G158" s="137"/>
      <c r="H158" s="137"/>
      <c r="I158" s="137"/>
      <c r="J158" s="137"/>
      <c r="K158" s="137"/>
      <c r="L158" s="137"/>
    </row>
    <row r="159" spans="1:16" x14ac:dyDescent="0.2">
      <c r="B159" s="157" t="s">
        <v>0</v>
      </c>
      <c r="O159" s="205" t="s">
        <v>317</v>
      </c>
      <c r="P159" s="205"/>
    </row>
    <row r="160" spans="1:16" x14ac:dyDescent="0.2">
      <c r="B160" s="157" t="s">
        <v>0</v>
      </c>
    </row>
    <row r="161" spans="1:16" ht="102" customHeight="1" x14ac:dyDescent="0.2">
      <c r="B161" s="157" t="s">
        <v>0</v>
      </c>
      <c r="E161" s="214" t="s">
        <v>430</v>
      </c>
      <c r="F161" s="214"/>
      <c r="G161" s="214"/>
      <c r="H161" s="214"/>
      <c r="I161" s="214"/>
      <c r="J161" s="214"/>
      <c r="K161" s="214"/>
      <c r="L161" s="214"/>
      <c r="O161" s="110" t="e">
        <f>$C$157</f>
        <v>#N/A</v>
      </c>
      <c r="P161" s="111" t="s">
        <v>459</v>
      </c>
    </row>
    <row r="162" spans="1:16" x14ac:dyDescent="0.2">
      <c r="B162" s="157" t="s">
        <v>0</v>
      </c>
    </row>
    <row r="163" spans="1:16" x14ac:dyDescent="0.2">
      <c r="O163" s="205" t="s">
        <v>318</v>
      </c>
      <c r="P163" s="205"/>
    </row>
    <row r="165" spans="1:16" x14ac:dyDescent="0.2">
      <c r="O165" s="113"/>
    </row>
    <row r="166" spans="1:16" x14ac:dyDescent="0.2">
      <c r="O166" s="113"/>
    </row>
    <row r="168" spans="1:16" x14ac:dyDescent="0.2">
      <c r="O168" s="205" t="s">
        <v>319</v>
      </c>
      <c r="P168" s="205"/>
    </row>
    <row r="171" spans="1:16" ht="15.75" x14ac:dyDescent="0.25">
      <c r="A171" s="157" t="s">
        <v>0</v>
      </c>
      <c r="B171" s="157" t="s">
        <v>0</v>
      </c>
      <c r="C171" s="8"/>
      <c r="E171" s="8"/>
      <c r="F171" s="8"/>
      <c r="G171" s="8"/>
      <c r="H171" s="8"/>
      <c r="I171" s="8"/>
      <c r="J171" s="8"/>
      <c r="K171" s="8"/>
      <c r="L171" s="8"/>
      <c r="N171" s="9" t="s">
        <v>92</v>
      </c>
      <c r="O171" s="206" t="s">
        <v>460</v>
      </c>
      <c r="P171" s="206"/>
    </row>
    <row r="172" spans="1:16" ht="13.5" thickBot="1" x14ac:dyDescent="0.25">
      <c r="A172" s="157" t="s">
        <v>0</v>
      </c>
      <c r="B172" s="157" t="s">
        <v>0</v>
      </c>
    </row>
    <row r="173" spans="1:16" ht="16.5" thickBot="1" x14ac:dyDescent="0.3">
      <c r="A173" s="157" t="s">
        <v>0</v>
      </c>
      <c r="B173" s="157" t="s">
        <v>0</v>
      </c>
      <c r="C173" s="11" t="e">
        <f>HLOOKUP(category!$A$2,category!$A$30:$M$42,8,FALSE)</f>
        <v>#N/A</v>
      </c>
      <c r="D173" s="29"/>
      <c r="E173" s="30"/>
      <c r="F173" s="115"/>
      <c r="G173" s="115"/>
      <c r="H173" s="31"/>
      <c r="I173" s="30"/>
      <c r="J173" s="11"/>
      <c r="K173" s="11"/>
      <c r="L173" s="11"/>
      <c r="N173" s="5" t="s">
        <v>93</v>
      </c>
      <c r="O173" s="204" t="s">
        <v>461</v>
      </c>
      <c r="P173" s="204"/>
    </row>
    <row r="174" spans="1:16" x14ac:dyDescent="0.2">
      <c r="A174" s="157" t="s">
        <v>0</v>
      </c>
      <c r="B174" s="157" t="s">
        <v>0</v>
      </c>
      <c r="E174" s="137"/>
      <c r="F174" s="137"/>
      <c r="G174" s="137"/>
      <c r="H174" s="137"/>
      <c r="I174" s="137"/>
      <c r="J174" s="137"/>
      <c r="K174" s="137"/>
      <c r="L174" s="137"/>
    </row>
    <row r="175" spans="1:16" x14ac:dyDescent="0.2">
      <c r="B175" s="157" t="s">
        <v>0</v>
      </c>
      <c r="O175" s="205" t="s">
        <v>317</v>
      </c>
      <c r="P175" s="205"/>
    </row>
    <row r="176" spans="1:16" x14ac:dyDescent="0.2">
      <c r="B176" s="157" t="s">
        <v>0</v>
      </c>
    </row>
    <row r="177" spans="1:16" ht="51" customHeight="1" x14ac:dyDescent="0.2">
      <c r="B177" s="157" t="s">
        <v>0</v>
      </c>
      <c r="E177" s="214" t="s">
        <v>430</v>
      </c>
      <c r="F177" s="214"/>
      <c r="G177" s="214"/>
      <c r="H177" s="214"/>
      <c r="I177" s="214"/>
      <c r="J177" s="214"/>
      <c r="K177" s="214"/>
      <c r="L177" s="214"/>
      <c r="O177" s="110" t="e">
        <f>$C$173</f>
        <v>#N/A</v>
      </c>
      <c r="P177" s="111" t="s">
        <v>462</v>
      </c>
    </row>
    <row r="178" spans="1:16" x14ac:dyDescent="0.2">
      <c r="B178" s="157" t="s">
        <v>0</v>
      </c>
    </row>
    <row r="179" spans="1:16" x14ac:dyDescent="0.2">
      <c r="O179" s="205" t="s">
        <v>318</v>
      </c>
      <c r="P179" s="205"/>
    </row>
    <row r="181" spans="1:16" x14ac:dyDescent="0.2">
      <c r="O181" s="113"/>
    </row>
    <row r="182" spans="1:16" x14ac:dyDescent="0.2">
      <c r="O182" s="113"/>
    </row>
    <row r="184" spans="1:16" x14ac:dyDescent="0.2">
      <c r="O184" s="205" t="s">
        <v>319</v>
      </c>
      <c r="P184" s="205"/>
    </row>
    <row r="187" spans="1:16" ht="15.75" x14ac:dyDescent="0.25">
      <c r="A187" s="157" t="s">
        <v>0</v>
      </c>
      <c r="B187" s="157" t="s">
        <v>0</v>
      </c>
      <c r="C187" s="6"/>
      <c r="E187" s="6"/>
      <c r="F187" s="6"/>
      <c r="G187" s="6"/>
      <c r="H187" s="6"/>
      <c r="I187" s="6"/>
      <c r="J187" s="6"/>
      <c r="K187" s="6"/>
      <c r="L187" s="6"/>
      <c r="N187" s="7" t="s">
        <v>94</v>
      </c>
      <c r="O187" s="208" t="s">
        <v>463</v>
      </c>
      <c r="P187" s="208"/>
    </row>
    <row r="188" spans="1:16" ht="13.5" thickBot="1" x14ac:dyDescent="0.25">
      <c r="A188" s="157" t="s">
        <v>0</v>
      </c>
      <c r="B188" s="157" t="s">
        <v>0</v>
      </c>
    </row>
    <row r="189" spans="1:16" ht="16.5" thickBot="1" x14ac:dyDescent="0.3">
      <c r="A189" s="157" t="s">
        <v>0</v>
      </c>
      <c r="B189" s="157" t="s">
        <v>0</v>
      </c>
      <c r="C189" s="11" t="e">
        <f>HLOOKUP(category!$A$2,category!$A$30:$M$42,9,FALSE)</f>
        <v>#N/A</v>
      </c>
      <c r="D189" s="29"/>
      <c r="E189" s="30"/>
      <c r="F189" s="115"/>
      <c r="G189" s="115"/>
      <c r="H189" s="144"/>
      <c r="I189" s="30"/>
      <c r="J189" s="30"/>
      <c r="K189" s="30"/>
      <c r="L189" s="11"/>
      <c r="N189" s="5" t="s">
        <v>95</v>
      </c>
      <c r="O189" s="204" t="s">
        <v>464</v>
      </c>
      <c r="P189" s="204"/>
    </row>
    <row r="190" spans="1:16" x14ac:dyDescent="0.2">
      <c r="A190" s="157" t="s">
        <v>0</v>
      </c>
      <c r="B190" s="157" t="s">
        <v>0</v>
      </c>
      <c r="E190" s="137"/>
      <c r="F190" s="137"/>
      <c r="G190" s="137"/>
      <c r="H190" s="137"/>
      <c r="I190" s="137"/>
      <c r="J190" s="137"/>
      <c r="K190" s="137"/>
      <c r="L190" s="137"/>
    </row>
    <row r="191" spans="1:16" x14ac:dyDescent="0.2">
      <c r="B191" s="157" t="s">
        <v>0</v>
      </c>
      <c r="O191" s="205" t="s">
        <v>317</v>
      </c>
      <c r="P191" s="205"/>
    </row>
    <row r="192" spans="1:16" x14ac:dyDescent="0.2">
      <c r="B192" s="157" t="s">
        <v>0</v>
      </c>
    </row>
    <row r="193" spans="2:16" x14ac:dyDescent="0.2">
      <c r="B193" s="157" t="s">
        <v>0</v>
      </c>
      <c r="E193" s="214" t="s">
        <v>430</v>
      </c>
      <c r="F193" s="214"/>
      <c r="G193" s="214"/>
      <c r="H193" s="214"/>
      <c r="I193" s="214"/>
      <c r="J193" s="214"/>
      <c r="K193" s="214"/>
      <c r="L193" s="214"/>
      <c r="O193" s="110" t="s">
        <v>50</v>
      </c>
      <c r="P193" s="109" t="s">
        <v>465</v>
      </c>
    </row>
    <row r="194" spans="2:16" ht="76.5" x14ac:dyDescent="0.2">
      <c r="B194" s="157" t="s">
        <v>0</v>
      </c>
      <c r="E194" s="214"/>
      <c r="F194" s="214"/>
      <c r="G194" s="214"/>
      <c r="H194" s="214"/>
      <c r="I194" s="214"/>
      <c r="J194" s="214"/>
      <c r="K194" s="214"/>
      <c r="L194" s="214"/>
      <c r="O194" s="110" t="s">
        <v>50</v>
      </c>
      <c r="P194" s="111" t="s">
        <v>466</v>
      </c>
    </row>
    <row r="195" spans="2:16" x14ac:dyDescent="0.2">
      <c r="B195" s="157" t="s">
        <v>0</v>
      </c>
      <c r="E195" s="142"/>
      <c r="F195" s="142"/>
      <c r="G195" s="142"/>
      <c r="H195" s="142"/>
      <c r="I195" s="142"/>
      <c r="J195" s="142"/>
      <c r="K195" s="142"/>
      <c r="L195" s="142"/>
      <c r="O195" s="140"/>
      <c r="P195" s="143"/>
    </row>
    <row r="196" spans="2:16" x14ac:dyDescent="0.2">
      <c r="B196" s="157" t="s">
        <v>0</v>
      </c>
      <c r="O196" s="110" t="e">
        <f>40%*$C$189</f>
        <v>#N/A</v>
      </c>
      <c r="P196" s="109" t="s">
        <v>467</v>
      </c>
    </row>
    <row r="197" spans="2:16" x14ac:dyDescent="0.2">
      <c r="B197" s="157" t="s">
        <v>0</v>
      </c>
      <c r="O197" s="140" t="s">
        <v>535</v>
      </c>
      <c r="P197" s="141"/>
    </row>
    <row r="198" spans="2:16" x14ac:dyDescent="0.2">
      <c r="B198" s="157" t="s">
        <v>0</v>
      </c>
      <c r="O198" s="110" t="e">
        <f>60%*$C$189</f>
        <v>#N/A</v>
      </c>
      <c r="P198" s="109" t="s">
        <v>468</v>
      </c>
    </row>
    <row r="199" spans="2:16" x14ac:dyDescent="0.2">
      <c r="B199" s="157" t="s">
        <v>0</v>
      </c>
      <c r="O199" s="140" t="s">
        <v>535</v>
      </c>
      <c r="P199" s="141"/>
    </row>
    <row r="200" spans="2:16" x14ac:dyDescent="0.2">
      <c r="B200" s="157" t="s">
        <v>0</v>
      </c>
      <c r="O200" s="110" t="e">
        <f>80%*$C$189</f>
        <v>#N/A</v>
      </c>
      <c r="P200" s="109" t="s">
        <v>469</v>
      </c>
    </row>
    <row r="201" spans="2:16" x14ac:dyDescent="0.2">
      <c r="B201" s="157" t="s">
        <v>0</v>
      </c>
      <c r="O201" s="140" t="s">
        <v>535</v>
      </c>
      <c r="P201" s="141"/>
    </row>
    <row r="202" spans="2:16" x14ac:dyDescent="0.2">
      <c r="B202" s="157" t="s">
        <v>0</v>
      </c>
      <c r="E202" s="138"/>
      <c r="F202" s="138"/>
      <c r="G202" s="138"/>
      <c r="H202" s="138"/>
      <c r="I202" s="138"/>
      <c r="J202" s="138"/>
      <c r="K202" s="138"/>
      <c r="L202" s="138"/>
      <c r="O202" s="110" t="e">
        <f>$C$189</f>
        <v>#N/A</v>
      </c>
      <c r="P202" s="111" t="s">
        <v>470</v>
      </c>
    </row>
    <row r="203" spans="2:16" x14ac:dyDescent="0.2">
      <c r="B203" s="157" t="s">
        <v>0</v>
      </c>
    </row>
    <row r="204" spans="2:16" x14ac:dyDescent="0.2">
      <c r="O204" s="205" t="s">
        <v>318</v>
      </c>
      <c r="P204" s="205"/>
    </row>
    <row r="206" spans="2:16" x14ac:dyDescent="0.2">
      <c r="O206" s="113"/>
    </row>
    <row r="207" spans="2:16" x14ac:dyDescent="0.2">
      <c r="O207" s="113"/>
    </row>
    <row r="209" spans="1:16" x14ac:dyDescent="0.2">
      <c r="O209" s="205" t="s">
        <v>319</v>
      </c>
      <c r="P209" s="205"/>
    </row>
    <row r="211" spans="1:16" ht="13.5" thickBot="1" x14ac:dyDescent="0.25"/>
    <row r="212" spans="1:16" ht="16.5" thickBot="1" x14ac:dyDescent="0.3">
      <c r="A212" s="157" t="s">
        <v>0</v>
      </c>
      <c r="B212" s="157" t="s">
        <v>0</v>
      </c>
      <c r="C212" s="11" t="e">
        <f>HLOOKUP(category!$A$2,category!$A$30:$M$42,10,FALSE)</f>
        <v>#N/A</v>
      </c>
      <c r="D212" s="29"/>
      <c r="E212" s="30"/>
      <c r="F212" s="139"/>
      <c r="G212" s="115"/>
      <c r="H212" s="31"/>
      <c r="I212" s="30"/>
      <c r="J212" s="11"/>
      <c r="K212" s="11"/>
      <c r="L212" s="11"/>
      <c r="N212" s="5" t="s">
        <v>97</v>
      </c>
      <c r="O212" s="204" t="s">
        <v>471</v>
      </c>
      <c r="P212" s="204"/>
    </row>
    <row r="213" spans="1:16" x14ac:dyDescent="0.2">
      <c r="A213" s="157" t="s">
        <v>0</v>
      </c>
      <c r="B213" s="157" t="s">
        <v>0</v>
      </c>
      <c r="E213" s="137"/>
      <c r="F213" s="137"/>
      <c r="G213" s="137"/>
      <c r="H213" s="137"/>
      <c r="I213" s="137"/>
      <c r="J213" s="137"/>
      <c r="K213" s="137"/>
      <c r="L213" s="137"/>
    </row>
    <row r="214" spans="1:16" x14ac:dyDescent="0.2">
      <c r="B214" s="157" t="s">
        <v>0</v>
      </c>
      <c r="O214" s="205" t="s">
        <v>317</v>
      </c>
      <c r="P214" s="205"/>
    </row>
    <row r="215" spans="1:16" x14ac:dyDescent="0.2">
      <c r="B215" s="157" t="s">
        <v>0</v>
      </c>
    </row>
    <row r="216" spans="1:16" ht="51" customHeight="1" x14ac:dyDescent="0.2">
      <c r="B216" s="157" t="s">
        <v>0</v>
      </c>
      <c r="E216" s="214" t="s">
        <v>430</v>
      </c>
      <c r="F216" s="214"/>
      <c r="G216" s="214"/>
      <c r="H216" s="214"/>
      <c r="I216" s="214"/>
      <c r="J216" s="214"/>
      <c r="K216" s="214"/>
      <c r="L216" s="214"/>
      <c r="O216" s="110" t="e">
        <f>20%*$C$212</f>
        <v>#N/A</v>
      </c>
      <c r="P216" s="108" t="s">
        <v>472</v>
      </c>
    </row>
    <row r="217" spans="1:16" x14ac:dyDescent="0.2">
      <c r="B217" s="157" t="s">
        <v>0</v>
      </c>
      <c r="O217" s="110" t="e">
        <f t="shared" ref="O217:O220" si="1">20%*$C$212</f>
        <v>#N/A</v>
      </c>
      <c r="P217" s="4" t="s">
        <v>473</v>
      </c>
    </row>
    <row r="218" spans="1:16" x14ac:dyDescent="0.2">
      <c r="B218" s="157" t="s">
        <v>0</v>
      </c>
      <c r="O218" s="110" t="e">
        <f t="shared" si="1"/>
        <v>#N/A</v>
      </c>
      <c r="P218" s="4" t="s">
        <v>474</v>
      </c>
    </row>
    <row r="219" spans="1:16" x14ac:dyDescent="0.2">
      <c r="B219" s="157" t="s">
        <v>0</v>
      </c>
      <c r="O219" s="110" t="e">
        <f t="shared" si="1"/>
        <v>#N/A</v>
      </c>
      <c r="P219" s="4" t="s">
        <v>475</v>
      </c>
    </row>
    <row r="220" spans="1:16" x14ac:dyDescent="0.2">
      <c r="B220" s="157" t="s">
        <v>0</v>
      </c>
      <c r="E220" s="138"/>
      <c r="F220" s="138"/>
      <c r="G220" s="138"/>
      <c r="H220" s="138"/>
      <c r="I220" s="138"/>
      <c r="J220" s="138"/>
      <c r="K220" s="138"/>
      <c r="L220" s="138"/>
      <c r="O220" s="110" t="e">
        <f t="shared" si="1"/>
        <v>#N/A</v>
      </c>
      <c r="P220" s="111" t="s">
        <v>476</v>
      </c>
    </row>
    <row r="221" spans="1:16" x14ac:dyDescent="0.2">
      <c r="B221" s="157" t="s">
        <v>0</v>
      </c>
    </row>
    <row r="222" spans="1:16" x14ac:dyDescent="0.2">
      <c r="O222" s="205" t="s">
        <v>318</v>
      </c>
      <c r="P222" s="205"/>
    </row>
    <row r="224" spans="1:16" x14ac:dyDescent="0.2">
      <c r="O224" s="113"/>
    </row>
    <row r="225" spans="1:16" x14ac:dyDescent="0.2">
      <c r="O225" s="113"/>
    </row>
    <row r="227" spans="1:16" x14ac:dyDescent="0.2">
      <c r="O227" s="205" t="s">
        <v>319</v>
      </c>
      <c r="P227" s="205"/>
    </row>
    <row r="230" spans="1:16" ht="15.75" x14ac:dyDescent="0.25">
      <c r="A230" s="157" t="s">
        <v>0</v>
      </c>
      <c r="B230" s="157" t="s">
        <v>0</v>
      </c>
      <c r="C230" s="6"/>
      <c r="E230" s="6"/>
      <c r="F230" s="6"/>
      <c r="G230" s="6"/>
      <c r="H230" s="6"/>
      <c r="I230" s="6"/>
      <c r="J230" s="6"/>
      <c r="K230" s="6"/>
      <c r="L230" s="6"/>
      <c r="N230" s="7" t="s">
        <v>98</v>
      </c>
      <c r="O230" s="208" t="s">
        <v>477</v>
      </c>
      <c r="P230" s="208"/>
    </row>
    <row r="231" spans="1:16" ht="13.5" thickBot="1" x14ac:dyDescent="0.25">
      <c r="A231" s="157" t="s">
        <v>0</v>
      </c>
      <c r="B231" s="157" t="s">
        <v>0</v>
      </c>
    </row>
    <row r="232" spans="1:16" ht="16.5" thickBot="1" x14ac:dyDescent="0.3">
      <c r="A232" s="157" t="s">
        <v>0</v>
      </c>
      <c r="B232" s="157" t="s">
        <v>0</v>
      </c>
      <c r="C232" s="11" t="e">
        <f>HLOOKUP(category!$A$2,category!$A$30:$M$42,11,FALSE)</f>
        <v>#N/A</v>
      </c>
      <c r="D232" s="29"/>
      <c r="E232" s="30"/>
      <c r="F232" s="115"/>
      <c r="G232" s="115"/>
      <c r="H232" s="144"/>
      <c r="I232" s="30"/>
      <c r="J232" s="30"/>
      <c r="K232" s="30"/>
      <c r="L232" s="11"/>
      <c r="N232" s="5" t="s">
        <v>99</v>
      </c>
      <c r="O232" s="204" t="s">
        <v>478</v>
      </c>
      <c r="P232" s="204"/>
    </row>
    <row r="233" spans="1:16" x14ac:dyDescent="0.2">
      <c r="A233" s="157" t="s">
        <v>0</v>
      </c>
      <c r="B233" s="157" t="s">
        <v>0</v>
      </c>
      <c r="E233" s="137"/>
      <c r="F233" s="137"/>
      <c r="G233" s="137"/>
      <c r="H233" s="137"/>
      <c r="I233" s="137"/>
      <c r="J233" s="137"/>
      <c r="K233" s="137"/>
      <c r="L233" s="137"/>
    </row>
    <row r="234" spans="1:16" x14ac:dyDescent="0.2">
      <c r="B234" s="157" t="s">
        <v>0</v>
      </c>
      <c r="O234" s="205" t="s">
        <v>317</v>
      </c>
      <c r="P234" s="205"/>
    </row>
    <row r="235" spans="1:16" x14ac:dyDescent="0.2">
      <c r="B235" s="157" t="s">
        <v>0</v>
      </c>
    </row>
    <row r="236" spans="1:16" ht="12.75" customHeight="1" x14ac:dyDescent="0.2">
      <c r="B236" s="157" t="s">
        <v>0</v>
      </c>
      <c r="E236" s="214" t="s">
        <v>430</v>
      </c>
      <c r="F236" s="214"/>
      <c r="G236" s="214"/>
      <c r="H236" s="214"/>
      <c r="I236" s="214"/>
      <c r="J236" s="214"/>
      <c r="K236" s="214"/>
      <c r="L236" s="214"/>
      <c r="O236" s="110" t="s">
        <v>50</v>
      </c>
      <c r="P236" s="109" t="s">
        <v>479</v>
      </c>
    </row>
    <row r="237" spans="1:16" ht="38.25" x14ac:dyDescent="0.2">
      <c r="B237" s="157" t="s">
        <v>0</v>
      </c>
      <c r="E237" s="214"/>
      <c r="F237" s="214"/>
      <c r="G237" s="214"/>
      <c r="H237" s="214"/>
      <c r="I237" s="214"/>
      <c r="J237" s="214"/>
      <c r="K237" s="214"/>
      <c r="L237" s="214"/>
      <c r="O237" s="110" t="e">
        <f>60%*$C$232</f>
        <v>#N/A</v>
      </c>
      <c r="P237" s="111" t="s">
        <v>480</v>
      </c>
    </row>
    <row r="238" spans="1:16" ht="38.25" x14ac:dyDescent="0.2">
      <c r="B238" s="157" t="s">
        <v>0</v>
      </c>
      <c r="E238" s="138"/>
      <c r="F238" s="138"/>
      <c r="G238" s="138"/>
      <c r="H238" s="138"/>
      <c r="I238" s="138"/>
      <c r="J238" s="138"/>
      <c r="K238" s="138"/>
      <c r="L238" s="138"/>
      <c r="O238" s="110" t="e">
        <f>40%*$C$232</f>
        <v>#N/A</v>
      </c>
      <c r="P238" s="111" t="s">
        <v>481</v>
      </c>
    </row>
    <row r="239" spans="1:16" x14ac:dyDescent="0.2">
      <c r="B239" s="157" t="s">
        <v>0</v>
      </c>
    </row>
    <row r="240" spans="1:16" x14ac:dyDescent="0.2">
      <c r="O240" s="205" t="s">
        <v>318</v>
      </c>
      <c r="P240" s="205"/>
    </row>
    <row r="242" spans="1:16" x14ac:dyDescent="0.2">
      <c r="O242" s="113"/>
    </row>
    <row r="243" spans="1:16" x14ac:dyDescent="0.2">
      <c r="O243" s="113"/>
    </row>
    <row r="245" spans="1:16" x14ac:dyDescent="0.2">
      <c r="O245" s="205" t="s">
        <v>319</v>
      </c>
      <c r="P245" s="205"/>
    </row>
    <row r="247" spans="1:16" ht="13.5" thickBot="1" x14ac:dyDescent="0.25"/>
    <row r="248" spans="1:16" ht="16.5" thickBot="1" x14ac:dyDescent="0.3">
      <c r="A248" s="157" t="s">
        <v>0</v>
      </c>
      <c r="B248" s="157" t="s">
        <v>0</v>
      </c>
      <c r="C248" s="11" t="e">
        <f>HLOOKUP(category!$A$2,category!$A$30:$M$42,12,FALSE)</f>
        <v>#N/A</v>
      </c>
      <c r="D248" s="29"/>
      <c r="E248" s="30"/>
      <c r="F248" s="115"/>
      <c r="G248" s="115"/>
      <c r="H248" s="31"/>
      <c r="I248" s="30"/>
      <c r="J248" s="11"/>
      <c r="K248" s="11"/>
      <c r="L248" s="11"/>
      <c r="N248" s="5" t="s">
        <v>101</v>
      </c>
      <c r="O248" s="204" t="s">
        <v>482</v>
      </c>
      <c r="P248" s="204"/>
    </row>
    <row r="249" spans="1:16" x14ac:dyDescent="0.2">
      <c r="A249" s="157" t="s">
        <v>0</v>
      </c>
      <c r="B249" s="157" t="s">
        <v>0</v>
      </c>
      <c r="E249" s="137"/>
      <c r="F249" s="137"/>
      <c r="G249" s="137"/>
      <c r="H249" s="137"/>
      <c r="I249" s="137"/>
      <c r="J249" s="137"/>
      <c r="K249" s="137"/>
      <c r="L249" s="137"/>
    </row>
    <row r="250" spans="1:16" x14ac:dyDescent="0.2">
      <c r="B250" s="157" t="s">
        <v>0</v>
      </c>
      <c r="O250" s="205" t="s">
        <v>317</v>
      </c>
      <c r="P250" s="205"/>
    </row>
    <row r="251" spans="1:16" x14ac:dyDescent="0.2">
      <c r="B251" s="157" t="s">
        <v>0</v>
      </c>
    </row>
    <row r="252" spans="1:16" ht="63.75" customHeight="1" x14ac:dyDescent="0.2">
      <c r="B252" s="157" t="s">
        <v>0</v>
      </c>
      <c r="E252" s="214" t="s">
        <v>430</v>
      </c>
      <c r="F252" s="214"/>
      <c r="G252" s="214"/>
      <c r="H252" s="214"/>
      <c r="I252" s="214"/>
      <c r="J252" s="214"/>
      <c r="K252" s="214"/>
      <c r="L252" s="214"/>
      <c r="O252" s="110" t="e">
        <f>$C$248</f>
        <v>#N/A</v>
      </c>
      <c r="P252" s="111" t="s">
        <v>483</v>
      </c>
    </row>
    <row r="253" spans="1:16" x14ac:dyDescent="0.2">
      <c r="B253" s="157" t="s">
        <v>0</v>
      </c>
    </row>
    <row r="254" spans="1:16" x14ac:dyDescent="0.2">
      <c r="O254" s="205" t="s">
        <v>318</v>
      </c>
      <c r="P254" s="205"/>
    </row>
    <row r="256" spans="1:16" x14ac:dyDescent="0.2">
      <c r="O256" s="113"/>
    </row>
    <row r="257" spans="1:16" x14ac:dyDescent="0.2">
      <c r="O257" s="113"/>
    </row>
    <row r="259" spans="1:16" x14ac:dyDescent="0.2">
      <c r="O259" s="205" t="s">
        <v>319</v>
      </c>
      <c r="P259" s="205"/>
    </row>
    <row r="262" spans="1:16" ht="15.75" x14ac:dyDescent="0.25">
      <c r="A262" s="157" t="s">
        <v>0</v>
      </c>
      <c r="B262" s="157" t="s">
        <v>0</v>
      </c>
      <c r="C262" s="6"/>
      <c r="E262" s="6"/>
      <c r="F262" s="6"/>
      <c r="G262" s="6"/>
      <c r="H262" s="6"/>
      <c r="I262" s="6"/>
      <c r="J262" s="6"/>
      <c r="K262" s="6"/>
      <c r="L262" s="6"/>
      <c r="N262" s="7" t="s">
        <v>102</v>
      </c>
      <c r="O262" s="208" t="s">
        <v>484</v>
      </c>
      <c r="P262" s="208"/>
    </row>
    <row r="263" spans="1:16" x14ac:dyDescent="0.2">
      <c r="A263" s="157" t="s">
        <v>0</v>
      </c>
      <c r="B263" s="157" t="s">
        <v>0</v>
      </c>
    </row>
    <row r="264" spans="1:16" ht="15.75" x14ac:dyDescent="0.25">
      <c r="A264" s="157" t="s">
        <v>0</v>
      </c>
      <c r="B264" s="157" t="s">
        <v>0</v>
      </c>
      <c r="C264" s="120" t="s">
        <v>75</v>
      </c>
      <c r="D264" s="29"/>
      <c r="E264" s="30"/>
      <c r="F264" s="11"/>
      <c r="G264" s="11"/>
      <c r="H264" s="144"/>
      <c r="I264" s="30"/>
      <c r="J264" s="30"/>
      <c r="K264" s="30"/>
      <c r="L264" s="11"/>
      <c r="N264" s="5" t="s">
        <v>103</v>
      </c>
      <c r="O264" s="204" t="s">
        <v>485</v>
      </c>
      <c r="P264" s="204"/>
    </row>
    <row r="265" spans="1:16" x14ac:dyDescent="0.2">
      <c r="A265" s="157" t="s">
        <v>0</v>
      </c>
      <c r="B265" s="157" t="s">
        <v>0</v>
      </c>
      <c r="E265" s="137"/>
      <c r="F265" s="137"/>
      <c r="G265" s="137"/>
      <c r="H265" s="137"/>
      <c r="I265" s="137"/>
      <c r="J265" s="137"/>
      <c r="K265" s="137"/>
      <c r="L265" s="137"/>
    </row>
    <row r="266" spans="1:16" x14ac:dyDescent="0.2">
      <c r="B266" s="157" t="s">
        <v>0</v>
      </c>
      <c r="O266" s="210" t="s">
        <v>486</v>
      </c>
      <c r="P266" s="210"/>
    </row>
    <row r="267" spans="1:16" ht="13.5" thickBot="1" x14ac:dyDescent="0.25">
      <c r="B267" s="157" t="s">
        <v>0</v>
      </c>
    </row>
    <row r="268" spans="1:16" ht="16.5" thickBot="1" x14ac:dyDescent="0.3">
      <c r="A268" s="157" t="s">
        <v>0</v>
      </c>
      <c r="B268" s="157" t="s">
        <v>0</v>
      </c>
      <c r="C268" s="11">
        <v>5</v>
      </c>
      <c r="D268" s="29"/>
      <c r="E268" s="30"/>
      <c r="F268" s="11"/>
      <c r="G268" s="11"/>
      <c r="H268" s="31"/>
      <c r="I268" s="30"/>
      <c r="J268" s="115"/>
      <c r="K268" s="115"/>
      <c r="L268" s="115"/>
      <c r="N268" s="5" t="s">
        <v>104</v>
      </c>
      <c r="O268" s="204" t="s">
        <v>487</v>
      </c>
      <c r="P268" s="204"/>
    </row>
    <row r="269" spans="1:16" x14ac:dyDescent="0.2">
      <c r="A269" s="157" t="s">
        <v>0</v>
      </c>
      <c r="B269" s="157" t="s">
        <v>0</v>
      </c>
      <c r="E269" s="137"/>
      <c r="F269" s="137"/>
      <c r="G269" s="137"/>
      <c r="H269" s="137"/>
      <c r="I269" s="137"/>
      <c r="J269" s="137"/>
      <c r="K269" s="137"/>
      <c r="L269" s="137"/>
    </row>
    <row r="270" spans="1:16" x14ac:dyDescent="0.2">
      <c r="B270" s="157" t="s">
        <v>0</v>
      </c>
      <c r="O270" s="205" t="s">
        <v>317</v>
      </c>
      <c r="P270" s="205"/>
    </row>
    <row r="271" spans="1:16" x14ac:dyDescent="0.2">
      <c r="B271" s="157" t="s">
        <v>0</v>
      </c>
    </row>
    <row r="272" spans="1:16" ht="63.75" x14ac:dyDescent="0.2">
      <c r="B272" s="157" t="s">
        <v>0</v>
      </c>
      <c r="E272" s="138"/>
      <c r="F272" s="138"/>
      <c r="G272" s="138"/>
      <c r="H272" s="138"/>
      <c r="I272" s="138"/>
      <c r="J272" s="138"/>
      <c r="K272" s="138"/>
      <c r="L272" s="138"/>
      <c r="O272" s="110">
        <v>5</v>
      </c>
      <c r="P272" s="108" t="s">
        <v>488</v>
      </c>
    </row>
    <row r="273" spans="1:16" x14ac:dyDescent="0.2">
      <c r="B273" s="157" t="s">
        <v>0</v>
      </c>
    </row>
    <row r="274" spans="1:16" x14ac:dyDescent="0.2">
      <c r="O274" s="205" t="s">
        <v>318</v>
      </c>
      <c r="P274" s="205"/>
    </row>
    <row r="276" spans="1:16" x14ac:dyDescent="0.2">
      <c r="O276" s="113"/>
    </row>
    <row r="277" spans="1:16" x14ac:dyDescent="0.2">
      <c r="O277" s="113"/>
    </row>
    <row r="279" spans="1:16" x14ac:dyDescent="0.2">
      <c r="O279" s="205" t="s">
        <v>319</v>
      </c>
      <c r="P279" s="205"/>
    </row>
    <row r="282" spans="1:16" ht="15.75" x14ac:dyDescent="0.25">
      <c r="A282" s="157" t="s">
        <v>0</v>
      </c>
      <c r="B282" s="157" t="s">
        <v>0</v>
      </c>
      <c r="C282" s="6"/>
      <c r="E282" s="6"/>
      <c r="F282" s="6"/>
      <c r="G282" s="6"/>
      <c r="H282" s="6"/>
      <c r="I282" s="6"/>
      <c r="J282" s="6"/>
      <c r="K282" s="6"/>
      <c r="L282" s="6"/>
      <c r="N282" s="7" t="s">
        <v>105</v>
      </c>
      <c r="O282" s="208" t="s">
        <v>489</v>
      </c>
      <c r="P282" s="208"/>
    </row>
    <row r="283" spans="1:16" ht="13.5" thickBot="1" x14ac:dyDescent="0.25">
      <c r="A283" s="157" t="s">
        <v>0</v>
      </c>
      <c r="B283" s="157" t="s">
        <v>0</v>
      </c>
    </row>
    <row r="284" spans="1:16" ht="16.5" thickBot="1" x14ac:dyDescent="0.3">
      <c r="A284" s="157" t="s">
        <v>0</v>
      </c>
      <c r="B284" s="157" t="s">
        <v>0</v>
      </c>
      <c r="C284" s="11">
        <v>10</v>
      </c>
      <c r="D284" s="29"/>
      <c r="E284" s="30"/>
      <c r="F284" s="11"/>
      <c r="G284" s="11"/>
      <c r="H284" s="31"/>
      <c r="I284" s="30"/>
      <c r="J284" s="115"/>
      <c r="K284" s="115"/>
      <c r="L284" s="115"/>
      <c r="N284" s="5" t="s">
        <v>106</v>
      </c>
      <c r="O284" s="204" t="s">
        <v>490</v>
      </c>
      <c r="P284" s="204"/>
    </row>
    <row r="285" spans="1:16" x14ac:dyDescent="0.2">
      <c r="A285" s="157" t="s">
        <v>0</v>
      </c>
      <c r="B285" s="157" t="s">
        <v>0</v>
      </c>
      <c r="E285" s="137"/>
      <c r="F285" s="137"/>
      <c r="G285" s="137"/>
      <c r="H285" s="137"/>
      <c r="I285" s="137"/>
      <c r="J285" s="137"/>
      <c r="K285" s="137"/>
      <c r="L285" s="137"/>
    </row>
    <row r="286" spans="1:16" x14ac:dyDescent="0.2">
      <c r="B286" s="157" t="s">
        <v>0</v>
      </c>
      <c r="O286" s="205" t="s">
        <v>317</v>
      </c>
      <c r="P286" s="205"/>
    </row>
    <row r="287" spans="1:16" x14ac:dyDescent="0.2">
      <c r="B287" s="157" t="s">
        <v>0</v>
      </c>
    </row>
    <row r="288" spans="1:16" x14ac:dyDescent="0.2">
      <c r="B288" s="157" t="s">
        <v>0</v>
      </c>
      <c r="E288" s="138"/>
      <c r="F288" s="138"/>
      <c r="G288" s="138"/>
      <c r="H288" s="138"/>
      <c r="I288" s="138"/>
      <c r="J288" s="138"/>
      <c r="K288" s="138"/>
      <c r="L288" s="138"/>
      <c r="O288" s="110">
        <v>10</v>
      </c>
      <c r="P288" s="108" t="s">
        <v>491</v>
      </c>
    </row>
    <row r="289" spans="2:16" x14ac:dyDescent="0.2">
      <c r="B289" s="157" t="s">
        <v>0</v>
      </c>
    </row>
    <row r="290" spans="2:16" x14ac:dyDescent="0.2">
      <c r="O290" s="205" t="s">
        <v>318</v>
      </c>
      <c r="P290" s="205"/>
    </row>
    <row r="292" spans="2:16" x14ac:dyDescent="0.2">
      <c r="O292" s="113"/>
    </row>
    <row r="293" spans="2:16" x14ac:dyDescent="0.2">
      <c r="O293" s="113"/>
    </row>
    <row r="295" spans="2:16" x14ac:dyDescent="0.2">
      <c r="O295" s="205" t="s">
        <v>319</v>
      </c>
      <c r="P295" s="205"/>
    </row>
  </sheetData>
  <autoFilter ref="A1:B295"/>
  <mergeCells count="96">
    <mergeCell ref="O19:P19"/>
    <mergeCell ref="O2:P2"/>
    <mergeCell ref="O6:P6"/>
    <mergeCell ref="O8:P8"/>
    <mergeCell ref="O10:P10"/>
    <mergeCell ref="O14:P14"/>
    <mergeCell ref="O22:P22"/>
    <mergeCell ref="O24:P24"/>
    <mergeCell ref="O28:P28"/>
    <mergeCell ref="O33:P33"/>
    <mergeCell ref="O36:P36"/>
    <mergeCell ref="O38:P38"/>
    <mergeCell ref="O43:P43"/>
    <mergeCell ref="O48:P48"/>
    <mergeCell ref="O51:P51"/>
    <mergeCell ref="O53:P53"/>
    <mergeCell ref="O57:P57"/>
    <mergeCell ref="O62:P62"/>
    <mergeCell ref="O65:P65"/>
    <mergeCell ref="O67:P67"/>
    <mergeCell ref="O71:P71"/>
    <mergeCell ref="O89:P89"/>
    <mergeCell ref="O94:P94"/>
    <mergeCell ref="E87:L87"/>
    <mergeCell ref="O97:P97"/>
    <mergeCell ref="O76:P76"/>
    <mergeCell ref="O79:P79"/>
    <mergeCell ref="O81:P81"/>
    <mergeCell ref="O83:P83"/>
    <mergeCell ref="O85:P85"/>
    <mergeCell ref="O99:P99"/>
    <mergeCell ref="E101:L101"/>
    <mergeCell ref="O103:P103"/>
    <mergeCell ref="O108:P108"/>
    <mergeCell ref="O111:P111"/>
    <mergeCell ref="O113:P113"/>
    <mergeCell ref="O115:P115"/>
    <mergeCell ref="E117:L117"/>
    <mergeCell ref="O119:P119"/>
    <mergeCell ref="O124:P124"/>
    <mergeCell ref="O127:P127"/>
    <mergeCell ref="O129:P129"/>
    <mergeCell ref="E131:L131"/>
    <mergeCell ref="O133:P133"/>
    <mergeCell ref="O138:P138"/>
    <mergeCell ref="O141:P141"/>
    <mergeCell ref="O143:P143"/>
    <mergeCell ref="O145:P145"/>
    <mergeCell ref="E147:L147"/>
    <mergeCell ref="O149:P149"/>
    <mergeCell ref="E177:L177"/>
    <mergeCell ref="O154:P154"/>
    <mergeCell ref="O157:P157"/>
    <mergeCell ref="O159:P159"/>
    <mergeCell ref="E161:L161"/>
    <mergeCell ref="O163:P163"/>
    <mergeCell ref="O179:P179"/>
    <mergeCell ref="O184:P184"/>
    <mergeCell ref="O187:P187"/>
    <mergeCell ref="O189:P189"/>
    <mergeCell ref="O168:P168"/>
    <mergeCell ref="O171:P171"/>
    <mergeCell ref="O173:P173"/>
    <mergeCell ref="O175:P175"/>
    <mergeCell ref="E193:L194"/>
    <mergeCell ref="E216:L216"/>
    <mergeCell ref="O191:P191"/>
    <mergeCell ref="O204:P204"/>
    <mergeCell ref="O209:P209"/>
    <mergeCell ref="O212:P212"/>
    <mergeCell ref="O230:P230"/>
    <mergeCell ref="O232:P232"/>
    <mergeCell ref="O234:P234"/>
    <mergeCell ref="O240:P240"/>
    <mergeCell ref="O214:P214"/>
    <mergeCell ref="O222:P222"/>
    <mergeCell ref="O227:P227"/>
    <mergeCell ref="E236:L237"/>
    <mergeCell ref="O262:P262"/>
    <mergeCell ref="O264:P264"/>
    <mergeCell ref="O245:P245"/>
    <mergeCell ref="O248:P248"/>
    <mergeCell ref="O250:P250"/>
    <mergeCell ref="E252:L252"/>
    <mergeCell ref="O254:P254"/>
    <mergeCell ref="O266:P266"/>
    <mergeCell ref="O282:P282"/>
    <mergeCell ref="O268:P268"/>
    <mergeCell ref="O270:P270"/>
    <mergeCell ref="O259:P259"/>
    <mergeCell ref="O295:P295"/>
    <mergeCell ref="O284:P284"/>
    <mergeCell ref="O286:P286"/>
    <mergeCell ref="O290:P290"/>
    <mergeCell ref="O274:P274"/>
    <mergeCell ref="O279:P279"/>
  </mergeCells>
  <dataValidations count="1">
    <dataValidation type="list" allowBlank="1" showInputMessage="1" showErrorMessage="1" sqref="E8:L8">
      <formula1>"V,X"</formula1>
    </dataValidation>
  </dataValidations>
  <pageMargins left="0.7" right="0.7" top="0.75" bottom="0.75" header="0.3" footer="0.3"/>
  <pageSetup paperSize="9"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category!$B$44:$B$49</xm:f>
          </x14:formula1>
          <xm:sqref>E189:L189</xm:sqref>
        </x14:dataValidation>
        <x14:dataValidation type="list" allowBlank="1" showInputMessage="1" showErrorMessage="1">
          <x14:formula1>
            <xm:f>category!$B$51:$B$55</xm:f>
          </x14:formula1>
          <xm:sqref>E232:L232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1"/>
  <sheetViews>
    <sheetView zoomScaleNormal="100" workbookViewId="0">
      <selection activeCell="O2" sqref="O2:P2"/>
    </sheetView>
  </sheetViews>
  <sheetFormatPr defaultRowHeight="12.75" x14ac:dyDescent="0.2"/>
  <cols>
    <col min="1" max="2" width="3.28515625" style="157" bestFit="1" customWidth="1"/>
    <col min="3" max="3" width="9.7109375" style="1" customWidth="1"/>
    <col min="4" max="4" width="2.7109375" style="1" customWidth="1"/>
    <col min="5" max="12" width="6.7109375" style="1" customWidth="1"/>
    <col min="13" max="13" width="2.7109375" style="1" customWidth="1"/>
    <col min="14" max="14" width="9.140625" style="1"/>
    <col min="15" max="15" width="3" style="119" bestFit="1" customWidth="1"/>
    <col min="16" max="16" width="111.28515625" style="1" customWidth="1"/>
    <col min="17" max="16384" width="9.140625" style="1"/>
  </cols>
  <sheetData>
    <row r="1" spans="1:16" ht="150" customHeight="1" thickBot="1" x14ac:dyDescent="0.25">
      <c r="A1" s="156" t="s">
        <v>309</v>
      </c>
      <c r="B1" s="156" t="s">
        <v>310</v>
      </c>
      <c r="C1" s="2"/>
      <c r="D1" s="2"/>
      <c r="E1" s="164" t="s">
        <v>282</v>
      </c>
      <c r="F1" s="164" t="s">
        <v>283</v>
      </c>
      <c r="G1" s="164" t="s">
        <v>284</v>
      </c>
      <c r="H1" s="164" t="s">
        <v>285</v>
      </c>
      <c r="I1" s="164" t="s">
        <v>286</v>
      </c>
      <c r="J1" s="164" t="s">
        <v>287</v>
      </c>
      <c r="K1" s="164" t="s">
        <v>288</v>
      </c>
      <c r="L1" s="164" t="s">
        <v>289</v>
      </c>
    </row>
    <row r="2" spans="1:16" ht="27" thickTop="1" thickBot="1" x14ac:dyDescent="0.4">
      <c r="A2" s="157" t="s">
        <v>0</v>
      </c>
      <c r="B2" s="157" t="s">
        <v>0</v>
      </c>
      <c r="C2" s="66" t="s">
        <v>311</v>
      </c>
      <c r="D2" s="10"/>
      <c r="E2" s="69" t="s">
        <v>291</v>
      </c>
      <c r="F2" s="67" t="s">
        <v>292</v>
      </c>
      <c r="G2" s="67" t="s">
        <v>293</v>
      </c>
      <c r="H2" s="67" t="s">
        <v>294</v>
      </c>
      <c r="I2" s="67" t="s">
        <v>295</v>
      </c>
      <c r="J2" s="67" t="s">
        <v>296</v>
      </c>
      <c r="K2" s="67" t="s">
        <v>297</v>
      </c>
      <c r="L2" s="67" t="s">
        <v>290</v>
      </c>
      <c r="N2" s="17" t="s">
        <v>4</v>
      </c>
      <c r="O2" s="216" t="s">
        <v>492</v>
      </c>
      <c r="P2" s="216"/>
    </row>
    <row r="3" spans="1:16" ht="14.25" thickTop="1" thickBot="1" x14ac:dyDescent="0.25">
      <c r="A3" s="157" t="s">
        <v>0</v>
      </c>
      <c r="B3" s="157" t="s">
        <v>0</v>
      </c>
      <c r="C3" s="65">
        <v>120</v>
      </c>
      <c r="E3" s="70">
        <f>IF(E8="X",-20,0)+E26+E41+E56+E73+E89+E109+E124+E140+E157+E177+E197+E213+E229+E246+E263+E282+E297</f>
        <v>0</v>
      </c>
      <c r="F3" s="70">
        <f t="shared" ref="F3:L3" si="0">IF(F8="X",-20,0)+F26+F41+F56+F73+F89+F109+F124+F140+F157+F177+F197+F213+F229+F246+F263+F282+F297</f>
        <v>0</v>
      </c>
      <c r="G3" s="70">
        <f t="shared" si="0"/>
        <v>0</v>
      </c>
      <c r="H3" s="70">
        <f t="shared" si="0"/>
        <v>0</v>
      </c>
      <c r="I3" s="70">
        <f t="shared" si="0"/>
        <v>0</v>
      </c>
      <c r="J3" s="70">
        <f t="shared" si="0"/>
        <v>0</v>
      </c>
      <c r="K3" s="70">
        <f t="shared" si="0"/>
        <v>0</v>
      </c>
      <c r="L3" s="70">
        <f t="shared" si="0"/>
        <v>0</v>
      </c>
    </row>
    <row r="4" spans="1:16" ht="14.25" thickTop="1" thickBot="1" x14ac:dyDescent="0.25">
      <c r="A4" s="157" t="s">
        <v>0</v>
      </c>
      <c r="B4" s="157" t="s">
        <v>0</v>
      </c>
      <c r="E4" s="65">
        <f>$C$3</f>
        <v>120</v>
      </c>
      <c r="F4" s="68">
        <f t="shared" ref="F4:L4" si="1">$C$3</f>
        <v>120</v>
      </c>
      <c r="G4" s="68">
        <f t="shared" si="1"/>
        <v>120</v>
      </c>
      <c r="H4" s="68">
        <f t="shared" si="1"/>
        <v>120</v>
      </c>
      <c r="I4" s="68">
        <f t="shared" si="1"/>
        <v>120</v>
      </c>
      <c r="J4" s="68">
        <f t="shared" si="1"/>
        <v>120</v>
      </c>
      <c r="K4" s="68">
        <f t="shared" si="1"/>
        <v>120</v>
      </c>
      <c r="L4" s="68">
        <f t="shared" si="1"/>
        <v>120</v>
      </c>
    </row>
    <row r="5" spans="1:16" ht="13.5" thickTop="1" x14ac:dyDescent="0.2">
      <c r="A5" s="157" t="s">
        <v>0</v>
      </c>
      <c r="B5" s="157" t="s">
        <v>0</v>
      </c>
    </row>
    <row r="6" spans="1:16" ht="15.75" x14ac:dyDescent="0.25">
      <c r="A6" s="157" t="s">
        <v>0</v>
      </c>
      <c r="B6" s="157" t="s">
        <v>0</v>
      </c>
      <c r="C6" s="6"/>
      <c r="E6" s="6"/>
      <c r="F6" s="6"/>
      <c r="G6" s="6"/>
      <c r="H6" s="6"/>
      <c r="I6" s="6"/>
      <c r="J6" s="6"/>
      <c r="K6" s="6"/>
      <c r="L6" s="6"/>
      <c r="N6" s="7" t="s">
        <v>107</v>
      </c>
      <c r="O6" s="208" t="s">
        <v>493</v>
      </c>
      <c r="P6" s="208"/>
    </row>
    <row r="7" spans="1:16" ht="13.5" thickBot="1" x14ac:dyDescent="0.25">
      <c r="A7" s="157" t="s">
        <v>0</v>
      </c>
      <c r="B7" s="157" t="s">
        <v>0</v>
      </c>
    </row>
    <row r="8" spans="1:16" ht="16.5" thickBot="1" x14ac:dyDescent="0.3">
      <c r="A8" s="157" t="s">
        <v>0</v>
      </c>
      <c r="B8" s="157" t="s">
        <v>0</v>
      </c>
      <c r="C8" s="11" t="s">
        <v>312</v>
      </c>
      <c r="D8" s="2"/>
      <c r="E8" s="115"/>
      <c r="F8" s="115"/>
      <c r="G8" s="144"/>
      <c r="H8" s="115"/>
      <c r="I8" s="31"/>
      <c r="J8" s="11"/>
      <c r="K8" s="11"/>
      <c r="L8" s="11"/>
      <c r="N8" s="5" t="s">
        <v>108</v>
      </c>
      <c r="O8" s="204" t="s">
        <v>494</v>
      </c>
      <c r="P8" s="204"/>
    </row>
    <row r="9" spans="1:16" x14ac:dyDescent="0.2">
      <c r="A9" s="157" t="s">
        <v>0</v>
      </c>
      <c r="B9" s="157" t="s">
        <v>0</v>
      </c>
    </row>
    <row r="10" spans="1:16" x14ac:dyDescent="0.2">
      <c r="B10" s="157" t="s">
        <v>0</v>
      </c>
      <c r="O10" s="205" t="s">
        <v>317</v>
      </c>
      <c r="P10" s="205"/>
    </row>
    <row r="11" spans="1:16" x14ac:dyDescent="0.2">
      <c r="B11" s="157" t="s">
        <v>0</v>
      </c>
    </row>
    <row r="12" spans="1:16" x14ac:dyDescent="0.2">
      <c r="B12" s="157" t="s">
        <v>0</v>
      </c>
      <c r="O12" s="110" t="s">
        <v>50</v>
      </c>
      <c r="P12" s="111" t="s">
        <v>495</v>
      </c>
    </row>
    <row r="13" spans="1:16" x14ac:dyDescent="0.2">
      <c r="B13" s="157" t="s">
        <v>0</v>
      </c>
      <c r="O13" s="110" t="s">
        <v>50</v>
      </c>
      <c r="P13" s="111" t="s">
        <v>496</v>
      </c>
    </row>
    <row r="14" spans="1:16" x14ac:dyDescent="0.2">
      <c r="B14" s="157" t="s">
        <v>0</v>
      </c>
      <c r="O14" s="110" t="s">
        <v>50</v>
      </c>
      <c r="P14" s="111" t="s">
        <v>497</v>
      </c>
    </row>
    <row r="15" spans="1:16" x14ac:dyDescent="0.2">
      <c r="B15" s="157" t="s">
        <v>0</v>
      </c>
    </row>
    <row r="16" spans="1:16" x14ac:dyDescent="0.2">
      <c r="O16" s="205" t="s">
        <v>318</v>
      </c>
      <c r="P16" s="205"/>
    </row>
    <row r="18" spans="1:16" x14ac:dyDescent="0.2">
      <c r="O18" s="113"/>
    </row>
    <row r="19" spans="1:16" x14ac:dyDescent="0.2">
      <c r="O19" s="113"/>
    </row>
    <row r="21" spans="1:16" x14ac:dyDescent="0.2">
      <c r="O21" s="205" t="s">
        <v>319</v>
      </c>
      <c r="P21" s="205"/>
    </row>
    <row r="24" spans="1:16" ht="15.75" x14ac:dyDescent="0.25">
      <c r="A24" s="157" t="s">
        <v>0</v>
      </c>
      <c r="B24" s="157" t="s">
        <v>0</v>
      </c>
      <c r="C24" s="6"/>
      <c r="E24" s="6"/>
      <c r="F24" s="6"/>
      <c r="G24" s="6"/>
      <c r="H24" s="6"/>
      <c r="I24" s="6"/>
      <c r="J24" s="6"/>
      <c r="K24" s="6"/>
      <c r="L24" s="6"/>
      <c r="N24" s="7" t="s">
        <v>109</v>
      </c>
      <c r="O24" s="208" t="s">
        <v>498</v>
      </c>
      <c r="P24" s="208"/>
    </row>
    <row r="25" spans="1:16" ht="13.5" thickBot="1" x14ac:dyDescent="0.25">
      <c r="A25" s="157" t="s">
        <v>0</v>
      </c>
      <c r="B25" s="157" t="s">
        <v>0</v>
      </c>
    </row>
    <row r="26" spans="1:16" ht="16.5" thickBot="1" x14ac:dyDescent="0.3">
      <c r="A26" s="157" t="s">
        <v>0</v>
      </c>
      <c r="B26" s="157" t="s">
        <v>0</v>
      </c>
      <c r="C26" s="11">
        <v>6</v>
      </c>
      <c r="D26" s="29"/>
      <c r="E26" s="139"/>
      <c r="F26" s="115"/>
      <c r="G26" s="144"/>
      <c r="H26" s="115"/>
      <c r="I26" s="31"/>
      <c r="J26" s="11"/>
      <c r="K26" s="11"/>
      <c r="L26" s="11"/>
      <c r="N26" s="5" t="s">
        <v>110</v>
      </c>
      <c r="O26" s="204" t="s">
        <v>499</v>
      </c>
      <c r="P26" s="204"/>
    </row>
    <row r="27" spans="1:16" x14ac:dyDescent="0.2">
      <c r="A27" s="157" t="s">
        <v>0</v>
      </c>
      <c r="B27" s="157" t="s">
        <v>0</v>
      </c>
    </row>
    <row r="28" spans="1:16" x14ac:dyDescent="0.2">
      <c r="B28" s="157" t="s">
        <v>0</v>
      </c>
      <c r="O28" s="205" t="s">
        <v>317</v>
      </c>
      <c r="P28" s="205"/>
    </row>
    <row r="29" spans="1:16" x14ac:dyDescent="0.2">
      <c r="B29" s="157" t="s">
        <v>0</v>
      </c>
    </row>
    <row r="30" spans="1:16" ht="25.5" x14ac:dyDescent="0.2">
      <c r="B30" s="157" t="s">
        <v>0</v>
      </c>
      <c r="O30" s="110">
        <v>3</v>
      </c>
      <c r="P30" s="111" t="s">
        <v>500</v>
      </c>
    </row>
    <row r="31" spans="1:16" ht="25.5" x14ac:dyDescent="0.2">
      <c r="B31" s="157" t="s">
        <v>0</v>
      </c>
      <c r="O31" s="110">
        <v>3</v>
      </c>
      <c r="P31" s="111" t="s">
        <v>501</v>
      </c>
    </row>
    <row r="32" spans="1:16" x14ac:dyDescent="0.2">
      <c r="B32" s="157" t="s">
        <v>0</v>
      </c>
    </row>
    <row r="33" spans="1:16" x14ac:dyDescent="0.2">
      <c r="O33" s="205" t="s">
        <v>318</v>
      </c>
      <c r="P33" s="205"/>
    </row>
    <row r="35" spans="1:16" x14ac:dyDescent="0.2">
      <c r="O35" s="113"/>
    </row>
    <row r="36" spans="1:16" x14ac:dyDescent="0.2">
      <c r="O36" s="113"/>
    </row>
    <row r="38" spans="1:16" x14ac:dyDescent="0.2">
      <c r="O38" s="205" t="s">
        <v>319</v>
      </c>
      <c r="P38" s="205"/>
    </row>
    <row r="40" spans="1:16" ht="13.5" thickBot="1" x14ac:dyDescent="0.25"/>
    <row r="41" spans="1:16" ht="16.5" thickBot="1" x14ac:dyDescent="0.3">
      <c r="A41" s="157" t="s">
        <v>0</v>
      </c>
      <c r="B41" s="157" t="s">
        <v>0</v>
      </c>
      <c r="C41" s="11">
        <v>6</v>
      </c>
      <c r="D41" s="29"/>
      <c r="E41" s="139"/>
      <c r="F41" s="115"/>
      <c r="G41" s="144"/>
      <c r="H41" s="115"/>
      <c r="I41" s="31"/>
      <c r="J41" s="11"/>
      <c r="K41" s="11"/>
      <c r="L41" s="11"/>
      <c r="N41" s="5" t="s">
        <v>111</v>
      </c>
      <c r="O41" s="204" t="s">
        <v>502</v>
      </c>
      <c r="P41" s="204"/>
    </row>
    <row r="42" spans="1:16" x14ac:dyDescent="0.2">
      <c r="A42" s="157" t="s">
        <v>0</v>
      </c>
      <c r="B42" s="157" t="s">
        <v>0</v>
      </c>
    </row>
    <row r="43" spans="1:16" x14ac:dyDescent="0.2">
      <c r="B43" s="157" t="s">
        <v>0</v>
      </c>
      <c r="O43" s="205" t="s">
        <v>317</v>
      </c>
      <c r="P43" s="205"/>
    </row>
    <row r="44" spans="1:16" x14ac:dyDescent="0.2">
      <c r="B44" s="157" t="s">
        <v>0</v>
      </c>
    </row>
    <row r="45" spans="1:16" x14ac:dyDescent="0.2">
      <c r="B45" s="157" t="s">
        <v>0</v>
      </c>
      <c r="O45" s="110">
        <v>3</v>
      </c>
      <c r="P45" s="111" t="s">
        <v>503</v>
      </c>
    </row>
    <row r="46" spans="1:16" x14ac:dyDescent="0.2">
      <c r="B46" s="157" t="s">
        <v>0</v>
      </c>
      <c r="O46" s="110">
        <v>3</v>
      </c>
      <c r="P46" s="111" t="s">
        <v>504</v>
      </c>
    </row>
    <row r="47" spans="1:16" x14ac:dyDescent="0.2">
      <c r="B47" s="157" t="s">
        <v>0</v>
      </c>
    </row>
    <row r="48" spans="1:16" x14ac:dyDescent="0.2">
      <c r="O48" s="205" t="s">
        <v>318</v>
      </c>
      <c r="P48" s="205"/>
    </row>
    <row r="50" spans="1:16" x14ac:dyDescent="0.2">
      <c r="O50" s="113"/>
    </row>
    <row r="51" spans="1:16" x14ac:dyDescent="0.2">
      <c r="O51" s="113"/>
    </row>
    <row r="53" spans="1:16" x14ac:dyDescent="0.2">
      <c r="O53" s="205" t="s">
        <v>319</v>
      </c>
      <c r="P53" s="205"/>
    </row>
    <row r="55" spans="1:16" ht="13.5" thickBot="1" x14ac:dyDescent="0.25"/>
    <row r="56" spans="1:16" ht="16.5" thickBot="1" x14ac:dyDescent="0.3">
      <c r="A56" s="157" t="s">
        <v>0</v>
      </c>
      <c r="B56" s="157" t="s">
        <v>0</v>
      </c>
      <c r="C56" s="11">
        <v>8</v>
      </c>
      <c r="D56" s="29"/>
      <c r="E56" s="139"/>
      <c r="F56" s="115"/>
      <c r="G56" s="144"/>
      <c r="H56" s="115"/>
      <c r="I56" s="31"/>
      <c r="J56" s="11"/>
      <c r="K56" s="11"/>
      <c r="L56" s="11"/>
      <c r="N56" s="5" t="s">
        <v>112</v>
      </c>
      <c r="O56" s="204" t="s">
        <v>505</v>
      </c>
      <c r="P56" s="204"/>
    </row>
    <row r="57" spans="1:16" x14ac:dyDescent="0.2">
      <c r="A57" s="157" t="s">
        <v>0</v>
      </c>
      <c r="B57" s="157" t="s">
        <v>0</v>
      </c>
    </row>
    <row r="58" spans="1:16" x14ac:dyDescent="0.2">
      <c r="B58" s="157" t="s">
        <v>0</v>
      </c>
      <c r="O58" s="205" t="s">
        <v>317</v>
      </c>
      <c r="P58" s="205"/>
    </row>
    <row r="59" spans="1:16" x14ac:dyDescent="0.2">
      <c r="B59" s="157" t="s">
        <v>0</v>
      </c>
    </row>
    <row r="60" spans="1:16" x14ac:dyDescent="0.2">
      <c r="B60" s="157" t="s">
        <v>0</v>
      </c>
      <c r="O60" s="110">
        <v>2</v>
      </c>
      <c r="P60" s="146" t="s">
        <v>506</v>
      </c>
    </row>
    <row r="61" spans="1:16" x14ac:dyDescent="0.2">
      <c r="B61" s="157" t="s">
        <v>0</v>
      </c>
      <c r="O61" s="110">
        <v>2</v>
      </c>
      <c r="P61" s="146" t="s">
        <v>507</v>
      </c>
    </row>
    <row r="62" spans="1:16" x14ac:dyDescent="0.2">
      <c r="B62" s="157" t="s">
        <v>0</v>
      </c>
      <c r="O62" s="110">
        <v>2</v>
      </c>
      <c r="P62" s="146" t="s">
        <v>508</v>
      </c>
    </row>
    <row r="63" spans="1:16" ht="25.5" x14ac:dyDescent="0.2">
      <c r="B63" s="157" t="s">
        <v>0</v>
      </c>
      <c r="O63" s="110">
        <v>2</v>
      </c>
      <c r="P63" s="146" t="s">
        <v>509</v>
      </c>
    </row>
    <row r="64" spans="1:16" x14ac:dyDescent="0.2">
      <c r="B64" s="157" t="s">
        <v>0</v>
      </c>
    </row>
    <row r="65" spans="1:16" x14ac:dyDescent="0.2">
      <c r="O65" s="205" t="s">
        <v>318</v>
      </c>
      <c r="P65" s="205"/>
    </row>
    <row r="67" spans="1:16" x14ac:dyDescent="0.2">
      <c r="O67" s="113"/>
    </row>
    <row r="68" spans="1:16" x14ac:dyDescent="0.2">
      <c r="O68" s="113"/>
    </row>
    <row r="70" spans="1:16" x14ac:dyDescent="0.2">
      <c r="O70" s="205" t="s">
        <v>319</v>
      </c>
      <c r="P70" s="205"/>
    </row>
    <row r="72" spans="1:16" ht="13.5" thickBot="1" x14ac:dyDescent="0.25"/>
    <row r="73" spans="1:16" ht="16.5" thickBot="1" x14ac:dyDescent="0.3">
      <c r="A73" s="157" t="s">
        <v>0</v>
      </c>
      <c r="B73" s="157" t="s">
        <v>0</v>
      </c>
      <c r="C73" s="11">
        <v>10</v>
      </c>
      <c r="D73" s="29"/>
      <c r="E73" s="139"/>
      <c r="F73" s="115"/>
      <c r="G73" s="144"/>
      <c r="H73" s="115"/>
      <c r="I73" s="31"/>
      <c r="J73" s="11"/>
      <c r="K73" s="11"/>
      <c r="L73" s="11"/>
      <c r="N73" s="5" t="s">
        <v>113</v>
      </c>
      <c r="O73" s="204" t="s">
        <v>510</v>
      </c>
      <c r="P73" s="204"/>
    </row>
    <row r="74" spans="1:16" x14ac:dyDescent="0.2">
      <c r="A74" s="157" t="s">
        <v>0</v>
      </c>
      <c r="B74" s="157" t="s">
        <v>0</v>
      </c>
    </row>
    <row r="75" spans="1:16" x14ac:dyDescent="0.2">
      <c r="B75" s="157" t="s">
        <v>0</v>
      </c>
      <c r="O75" s="205" t="s">
        <v>317</v>
      </c>
      <c r="P75" s="205"/>
    </row>
    <row r="76" spans="1:16" x14ac:dyDescent="0.2">
      <c r="B76" s="157" t="s">
        <v>0</v>
      </c>
    </row>
    <row r="77" spans="1:16" x14ac:dyDescent="0.2">
      <c r="B77" s="157" t="s">
        <v>0</v>
      </c>
      <c r="O77" s="110">
        <v>4</v>
      </c>
      <c r="P77" s="109" t="s">
        <v>511</v>
      </c>
    </row>
    <row r="78" spans="1:16" x14ac:dyDescent="0.2">
      <c r="B78" s="157" t="s">
        <v>0</v>
      </c>
      <c r="O78" s="110">
        <v>3</v>
      </c>
      <c r="P78" s="111" t="s">
        <v>512</v>
      </c>
    </row>
    <row r="79" spans="1:16" ht="25.5" x14ac:dyDescent="0.2">
      <c r="B79" s="157" t="s">
        <v>0</v>
      </c>
      <c r="O79" s="110">
        <v>3</v>
      </c>
      <c r="P79" s="111" t="s">
        <v>513</v>
      </c>
    </row>
    <row r="80" spans="1:16" x14ac:dyDescent="0.2">
      <c r="B80" s="157" t="s">
        <v>0</v>
      </c>
    </row>
    <row r="81" spans="1:16" x14ac:dyDescent="0.2">
      <c r="O81" s="205" t="s">
        <v>318</v>
      </c>
      <c r="P81" s="205"/>
    </row>
    <row r="83" spans="1:16" x14ac:dyDescent="0.2">
      <c r="O83" s="113"/>
    </row>
    <row r="84" spans="1:16" x14ac:dyDescent="0.2">
      <c r="O84" s="113"/>
    </row>
    <row r="86" spans="1:16" x14ac:dyDescent="0.2">
      <c r="O86" s="205" t="s">
        <v>319</v>
      </c>
      <c r="P86" s="205"/>
    </row>
    <row r="88" spans="1:16" ht="13.5" thickBot="1" x14ac:dyDescent="0.25"/>
    <row r="89" spans="1:16" ht="16.5" thickBot="1" x14ac:dyDescent="0.3">
      <c r="A89" s="157" t="s">
        <v>0</v>
      </c>
      <c r="B89" s="157" t="s">
        <v>0</v>
      </c>
      <c r="C89" s="11">
        <v>6</v>
      </c>
      <c r="D89" s="29"/>
      <c r="E89" s="30"/>
      <c r="F89" s="11"/>
      <c r="G89" s="144"/>
      <c r="H89" s="11"/>
      <c r="I89" s="144"/>
      <c r="J89" s="115"/>
      <c r="K89" s="31"/>
      <c r="L89" s="11"/>
      <c r="N89" s="5" t="s">
        <v>125</v>
      </c>
      <c r="O89" s="204" t="s">
        <v>514</v>
      </c>
      <c r="P89" s="204"/>
    </row>
    <row r="90" spans="1:16" x14ac:dyDescent="0.2">
      <c r="A90" s="157" t="s">
        <v>0</v>
      </c>
      <c r="B90" s="157" t="s">
        <v>0</v>
      </c>
    </row>
    <row r="91" spans="1:16" x14ac:dyDescent="0.2">
      <c r="B91" s="157" t="s">
        <v>0</v>
      </c>
      <c r="O91" s="205" t="s">
        <v>317</v>
      </c>
      <c r="P91" s="205"/>
    </row>
    <row r="92" spans="1:16" x14ac:dyDescent="0.2">
      <c r="B92" s="157" t="s">
        <v>0</v>
      </c>
    </row>
    <row r="93" spans="1:16" x14ac:dyDescent="0.2">
      <c r="B93" s="157" t="s">
        <v>0</v>
      </c>
      <c r="O93" s="110">
        <v>2</v>
      </c>
      <c r="P93" s="111" t="s">
        <v>515</v>
      </c>
    </row>
    <row r="94" spans="1:16" ht="25.5" x14ac:dyDescent="0.2">
      <c r="B94" s="157" t="s">
        <v>0</v>
      </c>
      <c r="O94" s="110">
        <v>2</v>
      </c>
      <c r="P94" s="111" t="s">
        <v>516</v>
      </c>
    </row>
    <row r="95" spans="1:16" ht="25.5" x14ac:dyDescent="0.2">
      <c r="B95" s="157" t="s">
        <v>0</v>
      </c>
      <c r="O95" s="110">
        <v>2</v>
      </c>
      <c r="P95" s="111" t="s">
        <v>517</v>
      </c>
    </row>
    <row r="96" spans="1:16" x14ac:dyDescent="0.2">
      <c r="B96" s="157" t="s">
        <v>0</v>
      </c>
    </row>
    <row r="97" spans="1:16" x14ac:dyDescent="0.2">
      <c r="O97" s="205" t="s">
        <v>318</v>
      </c>
      <c r="P97" s="205"/>
    </row>
    <row r="99" spans="1:16" x14ac:dyDescent="0.2">
      <c r="O99" s="113"/>
    </row>
    <row r="100" spans="1:16" x14ac:dyDescent="0.2">
      <c r="O100" s="113"/>
    </row>
    <row r="102" spans="1:16" x14ac:dyDescent="0.2">
      <c r="O102" s="205" t="s">
        <v>319</v>
      </c>
      <c r="P102" s="205"/>
    </row>
    <row r="105" spans="1:16" ht="15.75" x14ac:dyDescent="0.25">
      <c r="A105" s="157" t="s">
        <v>0</v>
      </c>
      <c r="B105" s="157" t="s">
        <v>0</v>
      </c>
      <c r="C105" s="6"/>
      <c r="E105" s="6"/>
      <c r="F105" s="6"/>
      <c r="G105" s="6"/>
      <c r="H105" s="6"/>
      <c r="I105" s="6"/>
      <c r="J105" s="6"/>
      <c r="K105" s="6"/>
      <c r="L105" s="6"/>
      <c r="N105" s="7" t="s">
        <v>114</v>
      </c>
      <c r="O105" s="208" t="s">
        <v>518</v>
      </c>
      <c r="P105" s="208"/>
    </row>
    <row r="106" spans="1:16" x14ac:dyDescent="0.2">
      <c r="A106" s="157" t="s">
        <v>0</v>
      </c>
      <c r="B106" s="157" t="s">
        <v>0</v>
      </c>
    </row>
    <row r="107" spans="1:16" ht="15.75" x14ac:dyDescent="0.25">
      <c r="A107" s="157" t="s">
        <v>0</v>
      </c>
      <c r="B107" s="157" t="s">
        <v>0</v>
      </c>
      <c r="C107" s="8"/>
      <c r="E107" s="8"/>
      <c r="F107" s="8"/>
      <c r="G107" s="8"/>
      <c r="H107" s="8"/>
      <c r="I107" s="8"/>
      <c r="J107" s="8"/>
      <c r="K107" s="8"/>
      <c r="L107" s="8"/>
      <c r="N107" s="9" t="s">
        <v>115</v>
      </c>
      <c r="O107" s="206" t="s">
        <v>519</v>
      </c>
      <c r="P107" s="206"/>
    </row>
    <row r="108" spans="1:16" ht="13.5" thickBot="1" x14ac:dyDescent="0.25">
      <c r="A108" s="157" t="s">
        <v>0</v>
      </c>
      <c r="B108" s="157" t="s">
        <v>0</v>
      </c>
    </row>
    <row r="109" spans="1:16" ht="16.5" thickBot="1" x14ac:dyDescent="0.3">
      <c r="A109" s="157" t="s">
        <v>0</v>
      </c>
      <c r="B109" s="157" t="s">
        <v>0</v>
      </c>
      <c r="C109" s="11">
        <v>8</v>
      </c>
      <c r="D109" s="29"/>
      <c r="E109" s="139"/>
      <c r="F109" s="115"/>
      <c r="G109" s="144"/>
      <c r="H109" s="115"/>
      <c r="I109" s="31"/>
      <c r="J109" s="11"/>
      <c r="K109" s="11"/>
      <c r="L109" s="11"/>
      <c r="N109" s="5" t="s">
        <v>116</v>
      </c>
      <c r="O109" s="204" t="s">
        <v>520</v>
      </c>
      <c r="P109" s="204"/>
    </row>
    <row r="110" spans="1:16" x14ac:dyDescent="0.2">
      <c r="A110" s="157" t="s">
        <v>0</v>
      </c>
      <c r="B110" s="157" t="s">
        <v>0</v>
      </c>
    </row>
    <row r="111" spans="1:16" x14ac:dyDescent="0.2">
      <c r="B111" s="157" t="s">
        <v>0</v>
      </c>
      <c r="O111" s="205" t="s">
        <v>317</v>
      </c>
      <c r="P111" s="205"/>
    </row>
    <row r="112" spans="1:16" x14ac:dyDescent="0.2">
      <c r="B112" s="157" t="s">
        <v>0</v>
      </c>
    </row>
    <row r="113" spans="1:16" x14ac:dyDescent="0.2">
      <c r="B113" s="157" t="s">
        <v>0</v>
      </c>
      <c r="O113" s="110">
        <v>4</v>
      </c>
      <c r="P113" s="111" t="s">
        <v>521</v>
      </c>
    </row>
    <row r="114" spans="1:16" x14ac:dyDescent="0.2">
      <c r="B114" s="157" t="s">
        <v>0</v>
      </c>
      <c r="O114" s="110">
        <v>4</v>
      </c>
      <c r="P114" s="111" t="s">
        <v>522</v>
      </c>
    </row>
    <row r="115" spans="1:16" x14ac:dyDescent="0.2">
      <c r="B115" s="157" t="s">
        <v>0</v>
      </c>
    </row>
    <row r="116" spans="1:16" x14ac:dyDescent="0.2">
      <c r="O116" s="205" t="s">
        <v>318</v>
      </c>
      <c r="P116" s="205"/>
    </row>
    <row r="118" spans="1:16" x14ac:dyDescent="0.2">
      <c r="O118" s="113"/>
    </row>
    <row r="119" spans="1:16" x14ac:dyDescent="0.2">
      <c r="O119" s="113"/>
    </row>
    <row r="121" spans="1:16" x14ac:dyDescent="0.2">
      <c r="O121" s="205" t="s">
        <v>319</v>
      </c>
      <c r="P121" s="205"/>
    </row>
    <row r="123" spans="1:16" ht="13.5" thickBot="1" x14ac:dyDescent="0.25"/>
    <row r="124" spans="1:16" ht="16.5" thickBot="1" x14ac:dyDescent="0.3">
      <c r="A124" s="157" t="s">
        <v>0</v>
      </c>
      <c r="B124" s="157" t="s">
        <v>0</v>
      </c>
      <c r="C124" s="11">
        <v>6</v>
      </c>
      <c r="D124" s="29"/>
      <c r="E124" s="139"/>
      <c r="F124" s="115"/>
      <c r="G124" s="144"/>
      <c r="H124" s="115"/>
      <c r="I124" s="31"/>
      <c r="J124" s="11"/>
      <c r="K124" s="11"/>
      <c r="L124" s="11"/>
      <c r="N124" s="5" t="s">
        <v>117</v>
      </c>
      <c r="O124" s="204" t="s">
        <v>523</v>
      </c>
      <c r="P124" s="204"/>
    </row>
    <row r="125" spans="1:16" x14ac:dyDescent="0.2">
      <c r="A125" s="157" t="s">
        <v>0</v>
      </c>
      <c r="B125" s="157" t="s">
        <v>0</v>
      </c>
    </row>
    <row r="126" spans="1:16" x14ac:dyDescent="0.2">
      <c r="B126" s="157" t="s">
        <v>0</v>
      </c>
      <c r="O126" s="205" t="s">
        <v>317</v>
      </c>
      <c r="P126" s="205"/>
    </row>
    <row r="127" spans="1:16" x14ac:dyDescent="0.2">
      <c r="B127" s="157" t="s">
        <v>0</v>
      </c>
    </row>
    <row r="128" spans="1:16" x14ac:dyDescent="0.2">
      <c r="B128" s="157" t="s">
        <v>0</v>
      </c>
      <c r="O128" s="110">
        <v>2</v>
      </c>
      <c r="P128" s="111" t="s">
        <v>524</v>
      </c>
    </row>
    <row r="129" spans="1:16" x14ac:dyDescent="0.2">
      <c r="B129" s="157" t="s">
        <v>0</v>
      </c>
      <c r="O129" s="110">
        <v>2</v>
      </c>
      <c r="P129" s="111" t="s">
        <v>525</v>
      </c>
    </row>
    <row r="130" spans="1:16" x14ac:dyDescent="0.2">
      <c r="B130" s="157" t="s">
        <v>0</v>
      </c>
      <c r="O130" s="110">
        <v>2</v>
      </c>
      <c r="P130" s="111" t="s">
        <v>526</v>
      </c>
    </row>
    <row r="131" spans="1:16" x14ac:dyDescent="0.2">
      <c r="B131" s="157" t="s">
        <v>0</v>
      </c>
    </row>
    <row r="132" spans="1:16" x14ac:dyDescent="0.2">
      <c r="O132" s="205" t="s">
        <v>318</v>
      </c>
      <c r="P132" s="205"/>
    </row>
    <row r="134" spans="1:16" x14ac:dyDescent="0.2">
      <c r="O134" s="113"/>
    </row>
    <row r="135" spans="1:16" x14ac:dyDescent="0.2">
      <c r="O135" s="113"/>
    </row>
    <row r="137" spans="1:16" x14ac:dyDescent="0.2">
      <c r="O137" s="205" t="s">
        <v>319</v>
      </c>
      <c r="P137" s="205"/>
    </row>
    <row r="139" spans="1:16" ht="13.5" thickBot="1" x14ac:dyDescent="0.25"/>
    <row r="140" spans="1:16" ht="16.5" thickBot="1" x14ac:dyDescent="0.3">
      <c r="A140" s="157" t="s">
        <v>0</v>
      </c>
      <c r="B140" s="157" t="s">
        <v>0</v>
      </c>
      <c r="C140" s="11">
        <v>6</v>
      </c>
      <c r="D140" s="29"/>
      <c r="E140" s="30"/>
      <c r="F140" s="11"/>
      <c r="G140" s="144"/>
      <c r="H140" s="30"/>
      <c r="I140" s="115"/>
      <c r="J140" s="31"/>
      <c r="K140" s="11"/>
      <c r="L140" s="11"/>
      <c r="N140" s="5" t="s">
        <v>118</v>
      </c>
      <c r="O140" s="204" t="s">
        <v>527</v>
      </c>
      <c r="P140" s="204"/>
    </row>
    <row r="141" spans="1:16" x14ac:dyDescent="0.2">
      <c r="A141" s="157" t="s">
        <v>0</v>
      </c>
      <c r="B141" s="157" t="s">
        <v>0</v>
      </c>
    </row>
    <row r="142" spans="1:16" x14ac:dyDescent="0.2">
      <c r="B142" s="157" t="s">
        <v>0</v>
      </c>
      <c r="O142" s="205" t="s">
        <v>317</v>
      </c>
      <c r="P142" s="205"/>
    </row>
    <row r="143" spans="1:16" x14ac:dyDescent="0.2">
      <c r="B143" s="157" t="s">
        <v>0</v>
      </c>
    </row>
    <row r="144" spans="1:16" x14ac:dyDescent="0.2">
      <c r="B144" s="157" t="s">
        <v>0</v>
      </c>
      <c r="O144" s="110">
        <v>3</v>
      </c>
      <c r="P144" s="146" t="s">
        <v>528</v>
      </c>
    </row>
    <row r="145" spans="1:16" x14ac:dyDescent="0.2">
      <c r="B145" s="157" t="s">
        <v>0</v>
      </c>
      <c r="O145" s="110">
        <v>3</v>
      </c>
      <c r="P145" s="146" t="s">
        <v>529</v>
      </c>
    </row>
    <row r="146" spans="1:16" x14ac:dyDescent="0.2">
      <c r="B146" s="157" t="s">
        <v>0</v>
      </c>
    </row>
    <row r="147" spans="1:16" x14ac:dyDescent="0.2">
      <c r="O147" s="205" t="s">
        <v>318</v>
      </c>
      <c r="P147" s="205"/>
    </row>
    <row r="149" spans="1:16" x14ac:dyDescent="0.2">
      <c r="O149" s="113"/>
    </row>
    <row r="150" spans="1:16" x14ac:dyDescent="0.2">
      <c r="O150" s="113"/>
    </row>
    <row r="152" spans="1:16" x14ac:dyDescent="0.2">
      <c r="O152" s="205" t="s">
        <v>319</v>
      </c>
      <c r="P152" s="205"/>
    </row>
    <row r="155" spans="1:16" ht="15.75" x14ac:dyDescent="0.25">
      <c r="A155" s="157" t="s">
        <v>0</v>
      </c>
      <c r="B155" s="157" t="s">
        <v>0</v>
      </c>
      <c r="C155" s="8"/>
      <c r="E155" s="8"/>
      <c r="F155" s="8"/>
      <c r="G155" s="8"/>
      <c r="H155" s="8"/>
      <c r="I155" s="8"/>
      <c r="J155" s="8"/>
      <c r="K155" s="8"/>
      <c r="L155" s="8"/>
      <c r="N155" s="9" t="s">
        <v>119</v>
      </c>
      <c r="O155" s="206" t="s">
        <v>530</v>
      </c>
      <c r="P155" s="206"/>
    </row>
    <row r="156" spans="1:16" ht="13.5" thickBot="1" x14ac:dyDescent="0.25">
      <c r="A156" s="157" t="s">
        <v>0</v>
      </c>
      <c r="B156" s="157" t="s">
        <v>0</v>
      </c>
    </row>
    <row r="157" spans="1:16" ht="16.5" thickBot="1" x14ac:dyDescent="0.3">
      <c r="A157" s="157" t="s">
        <v>0</v>
      </c>
      <c r="B157" s="157" t="s">
        <v>0</v>
      </c>
      <c r="C157" s="11">
        <v>8</v>
      </c>
      <c r="D157" s="29"/>
      <c r="E157" s="30"/>
      <c r="F157" s="11"/>
      <c r="G157" s="144"/>
      <c r="H157" s="30"/>
      <c r="I157" s="115"/>
      <c r="J157" s="31"/>
      <c r="K157" s="11"/>
      <c r="L157" s="11"/>
      <c r="N157" s="5" t="s">
        <v>120</v>
      </c>
      <c r="O157" s="204" t="s">
        <v>531</v>
      </c>
      <c r="P157" s="204"/>
    </row>
    <row r="158" spans="1:16" x14ac:dyDescent="0.2">
      <c r="A158" s="157" t="s">
        <v>0</v>
      </c>
      <c r="B158" s="157" t="s">
        <v>0</v>
      </c>
    </row>
    <row r="159" spans="1:16" x14ac:dyDescent="0.2">
      <c r="B159" s="157" t="s">
        <v>0</v>
      </c>
      <c r="O159" s="205" t="s">
        <v>317</v>
      </c>
      <c r="P159" s="205"/>
    </row>
    <row r="160" spans="1:16" x14ac:dyDescent="0.2">
      <c r="B160" s="157" t="s">
        <v>0</v>
      </c>
    </row>
    <row r="161" spans="1:16" ht="51" x14ac:dyDescent="0.2">
      <c r="B161" s="157" t="s">
        <v>0</v>
      </c>
      <c r="O161" s="110">
        <v>4</v>
      </c>
      <c r="P161" s="111" t="s">
        <v>532</v>
      </c>
    </row>
    <row r="162" spans="1:16" x14ac:dyDescent="0.2">
      <c r="B162" s="157" t="s">
        <v>0</v>
      </c>
      <c r="O162" s="140"/>
      <c r="P162" s="143"/>
    </row>
    <row r="163" spans="1:16" x14ac:dyDescent="0.2">
      <c r="B163" s="157" t="s">
        <v>0</v>
      </c>
      <c r="O163" s="110">
        <v>4</v>
      </c>
      <c r="P163" s="111" t="s">
        <v>533</v>
      </c>
    </row>
    <row r="164" spans="1:16" x14ac:dyDescent="0.2">
      <c r="B164" s="157" t="s">
        <v>0</v>
      </c>
      <c r="O164" s="148" t="s">
        <v>535</v>
      </c>
      <c r="P164" s="149"/>
    </row>
    <row r="165" spans="1:16" x14ac:dyDescent="0.2">
      <c r="B165" s="157" t="s">
        <v>0</v>
      </c>
      <c r="O165" s="110">
        <v>4</v>
      </c>
      <c r="P165" s="111" t="s">
        <v>534</v>
      </c>
    </row>
    <row r="166" spans="1:16" x14ac:dyDescent="0.2">
      <c r="B166" s="157" t="s">
        <v>0</v>
      </c>
    </row>
    <row r="167" spans="1:16" x14ac:dyDescent="0.2">
      <c r="O167" s="205" t="s">
        <v>318</v>
      </c>
      <c r="P167" s="205"/>
    </row>
    <row r="169" spans="1:16" x14ac:dyDescent="0.2">
      <c r="O169" s="113"/>
    </row>
    <row r="170" spans="1:16" x14ac:dyDescent="0.2">
      <c r="O170" s="113"/>
    </row>
    <row r="172" spans="1:16" x14ac:dyDescent="0.2">
      <c r="O172" s="205" t="s">
        <v>319</v>
      </c>
      <c r="P172" s="205"/>
    </row>
    <row r="175" spans="1:16" ht="15.75" x14ac:dyDescent="0.25">
      <c r="A175" s="157" t="s">
        <v>0</v>
      </c>
      <c r="B175" s="157" t="s">
        <v>0</v>
      </c>
      <c r="C175" s="8"/>
      <c r="E175" s="8"/>
      <c r="F175" s="8"/>
      <c r="G175" s="8"/>
      <c r="H175" s="8"/>
      <c r="I175" s="8"/>
      <c r="J175" s="8"/>
      <c r="K175" s="8"/>
      <c r="L175" s="8"/>
      <c r="N175" s="9" t="s">
        <v>121</v>
      </c>
      <c r="O175" s="206" t="s">
        <v>122</v>
      </c>
      <c r="P175" s="206"/>
    </row>
    <row r="176" spans="1:16" ht="13.5" thickBot="1" x14ac:dyDescent="0.25">
      <c r="A176" s="157" t="s">
        <v>0</v>
      </c>
      <c r="B176" s="157" t="s">
        <v>0</v>
      </c>
    </row>
    <row r="177" spans="1:16" ht="16.5" thickBot="1" x14ac:dyDescent="0.3">
      <c r="A177" s="157" t="s">
        <v>0</v>
      </c>
      <c r="B177" s="157" t="s">
        <v>0</v>
      </c>
      <c r="C177" s="11">
        <v>10</v>
      </c>
      <c r="D177" s="29"/>
      <c r="E177" s="30"/>
      <c r="F177" s="11"/>
      <c r="G177" s="144"/>
      <c r="H177" s="30"/>
      <c r="I177" s="30"/>
      <c r="J177" s="115"/>
      <c r="K177" s="31"/>
      <c r="L177" s="11"/>
      <c r="N177" s="5" t="s">
        <v>123</v>
      </c>
      <c r="O177" s="204" t="s">
        <v>124</v>
      </c>
      <c r="P177" s="204"/>
    </row>
    <row r="178" spans="1:16" x14ac:dyDescent="0.2">
      <c r="A178" s="157" t="s">
        <v>0</v>
      </c>
      <c r="B178" s="157" t="s">
        <v>0</v>
      </c>
    </row>
    <row r="179" spans="1:16" x14ac:dyDescent="0.2">
      <c r="B179" s="157" t="s">
        <v>0</v>
      </c>
      <c r="O179" s="205" t="s">
        <v>317</v>
      </c>
      <c r="P179" s="205"/>
    </row>
    <row r="180" spans="1:16" x14ac:dyDescent="0.2">
      <c r="B180" s="157" t="s">
        <v>0</v>
      </c>
    </row>
    <row r="181" spans="1:16" x14ac:dyDescent="0.2">
      <c r="B181" s="157" t="s">
        <v>0</v>
      </c>
      <c r="O181" s="110">
        <v>1</v>
      </c>
      <c r="P181" s="111" t="s">
        <v>536</v>
      </c>
    </row>
    <row r="182" spans="1:16" x14ac:dyDescent="0.2">
      <c r="B182" s="157" t="s">
        <v>0</v>
      </c>
      <c r="O182" s="110">
        <v>3</v>
      </c>
      <c r="P182" s="111" t="s">
        <v>537</v>
      </c>
    </row>
    <row r="183" spans="1:16" x14ac:dyDescent="0.2">
      <c r="B183" s="157" t="s">
        <v>0</v>
      </c>
      <c r="O183" s="110">
        <v>2</v>
      </c>
      <c r="P183" s="111" t="s">
        <v>538</v>
      </c>
    </row>
    <row r="184" spans="1:16" x14ac:dyDescent="0.2">
      <c r="B184" s="157" t="s">
        <v>0</v>
      </c>
      <c r="O184" s="110">
        <v>2</v>
      </c>
      <c r="P184" s="111" t="s">
        <v>539</v>
      </c>
    </row>
    <row r="185" spans="1:16" x14ac:dyDescent="0.2">
      <c r="B185" s="157" t="s">
        <v>0</v>
      </c>
      <c r="O185" s="110">
        <v>2</v>
      </c>
      <c r="P185" s="111" t="s">
        <v>540</v>
      </c>
    </row>
    <row r="186" spans="1:16" x14ac:dyDescent="0.2">
      <c r="B186" s="157" t="s">
        <v>0</v>
      </c>
    </row>
    <row r="187" spans="1:16" x14ac:dyDescent="0.2">
      <c r="O187" s="205" t="s">
        <v>318</v>
      </c>
      <c r="P187" s="205"/>
    </row>
    <row r="189" spans="1:16" x14ac:dyDescent="0.2">
      <c r="O189" s="113"/>
    </row>
    <row r="190" spans="1:16" x14ac:dyDescent="0.2">
      <c r="O190" s="113"/>
    </row>
    <row r="192" spans="1:16" x14ac:dyDescent="0.2">
      <c r="O192" s="205" t="s">
        <v>319</v>
      </c>
      <c r="P192" s="205"/>
    </row>
    <row r="195" spans="1:16" ht="15.75" x14ac:dyDescent="0.25">
      <c r="A195" s="157" t="s">
        <v>0</v>
      </c>
      <c r="B195" s="157" t="s">
        <v>0</v>
      </c>
      <c r="C195" s="6"/>
      <c r="E195" s="6"/>
      <c r="F195" s="6"/>
      <c r="G195" s="6"/>
      <c r="H195" s="6"/>
      <c r="I195" s="6"/>
      <c r="J195" s="6"/>
      <c r="K195" s="6"/>
      <c r="L195" s="6"/>
      <c r="N195" s="7" t="s">
        <v>126</v>
      </c>
      <c r="O195" s="208" t="s">
        <v>541</v>
      </c>
      <c r="P195" s="208"/>
    </row>
    <row r="196" spans="1:16" ht="13.5" thickBot="1" x14ac:dyDescent="0.25">
      <c r="A196" s="157" t="s">
        <v>0</v>
      </c>
      <c r="B196" s="157" t="s">
        <v>0</v>
      </c>
    </row>
    <row r="197" spans="1:16" ht="16.5" thickBot="1" x14ac:dyDescent="0.3">
      <c r="A197" s="157" t="s">
        <v>0</v>
      </c>
      <c r="B197" s="157" t="s">
        <v>0</v>
      </c>
      <c r="C197" s="11">
        <v>10</v>
      </c>
      <c r="D197" s="29"/>
      <c r="E197" s="139"/>
      <c r="F197" s="115"/>
      <c r="G197" s="144"/>
      <c r="H197" s="115"/>
      <c r="I197" s="31"/>
      <c r="J197" s="11"/>
      <c r="K197" s="11"/>
      <c r="L197" s="11"/>
      <c r="N197" s="5" t="s">
        <v>127</v>
      </c>
      <c r="O197" s="204" t="s">
        <v>542</v>
      </c>
      <c r="P197" s="204"/>
    </row>
    <row r="198" spans="1:16" x14ac:dyDescent="0.2">
      <c r="A198" s="157" t="s">
        <v>0</v>
      </c>
      <c r="B198" s="157" t="s">
        <v>0</v>
      </c>
    </row>
    <row r="199" spans="1:16" x14ac:dyDescent="0.2">
      <c r="B199" s="157" t="s">
        <v>0</v>
      </c>
      <c r="O199" s="205" t="s">
        <v>317</v>
      </c>
      <c r="P199" s="205"/>
    </row>
    <row r="200" spans="1:16" x14ac:dyDescent="0.2">
      <c r="B200" s="157" t="s">
        <v>0</v>
      </c>
    </row>
    <row r="201" spans="1:16" ht="25.5" x14ac:dyDescent="0.2">
      <c r="B201" s="157" t="s">
        <v>0</v>
      </c>
      <c r="O201" s="110">
        <v>4</v>
      </c>
      <c r="P201" s="111" t="s">
        <v>543</v>
      </c>
    </row>
    <row r="202" spans="1:16" x14ac:dyDescent="0.2">
      <c r="B202" s="157" t="s">
        <v>0</v>
      </c>
      <c r="O202" s="110">
        <v>3</v>
      </c>
      <c r="P202" s="111" t="s">
        <v>544</v>
      </c>
    </row>
    <row r="203" spans="1:16" x14ac:dyDescent="0.2">
      <c r="B203" s="157" t="s">
        <v>0</v>
      </c>
      <c r="O203" s="110">
        <v>3</v>
      </c>
      <c r="P203" s="111" t="s">
        <v>545</v>
      </c>
    </row>
    <row r="204" spans="1:16" x14ac:dyDescent="0.2">
      <c r="B204" s="157" t="s">
        <v>0</v>
      </c>
    </row>
    <row r="205" spans="1:16" x14ac:dyDescent="0.2">
      <c r="O205" s="205" t="s">
        <v>318</v>
      </c>
      <c r="P205" s="205"/>
    </row>
    <row r="207" spans="1:16" x14ac:dyDescent="0.2">
      <c r="O207" s="113"/>
    </row>
    <row r="208" spans="1:16" x14ac:dyDescent="0.2">
      <c r="O208" s="113"/>
    </row>
    <row r="210" spans="1:16" x14ac:dyDescent="0.2">
      <c r="O210" s="205" t="s">
        <v>319</v>
      </c>
      <c r="P210" s="205"/>
    </row>
    <row r="212" spans="1:16" ht="13.5" thickBot="1" x14ac:dyDescent="0.25"/>
    <row r="213" spans="1:16" ht="16.5" thickBot="1" x14ac:dyDescent="0.3">
      <c r="A213" s="157" t="s">
        <v>0</v>
      </c>
      <c r="B213" s="157" t="s">
        <v>0</v>
      </c>
      <c r="C213" s="11">
        <v>6</v>
      </c>
      <c r="D213" s="29"/>
      <c r="E213" s="139"/>
      <c r="F213" s="115"/>
      <c r="G213" s="144"/>
      <c r="H213" s="115"/>
      <c r="I213" s="31"/>
      <c r="J213" s="11"/>
      <c r="K213" s="11"/>
      <c r="L213" s="11"/>
      <c r="N213" s="5" t="s">
        <v>128</v>
      </c>
      <c r="O213" s="204" t="s">
        <v>546</v>
      </c>
      <c r="P213" s="204"/>
    </row>
    <row r="214" spans="1:16" x14ac:dyDescent="0.2">
      <c r="A214" s="157" t="s">
        <v>0</v>
      </c>
      <c r="B214" s="157" t="s">
        <v>0</v>
      </c>
    </row>
    <row r="215" spans="1:16" x14ac:dyDescent="0.2">
      <c r="B215" s="157" t="s">
        <v>0</v>
      </c>
      <c r="O215" s="205" t="s">
        <v>317</v>
      </c>
      <c r="P215" s="205"/>
    </row>
    <row r="216" spans="1:16" x14ac:dyDescent="0.2">
      <c r="B216" s="157" t="s">
        <v>0</v>
      </c>
    </row>
    <row r="217" spans="1:16" x14ac:dyDescent="0.2">
      <c r="B217" s="157" t="s">
        <v>0</v>
      </c>
      <c r="O217" s="110">
        <v>3</v>
      </c>
      <c r="P217" s="111" t="s">
        <v>547</v>
      </c>
    </row>
    <row r="218" spans="1:16" x14ac:dyDescent="0.2">
      <c r="B218" s="157" t="s">
        <v>0</v>
      </c>
      <c r="O218" s="110">
        <v>2</v>
      </c>
      <c r="P218" s="111" t="s">
        <v>548</v>
      </c>
    </row>
    <row r="219" spans="1:16" ht="25.5" x14ac:dyDescent="0.2">
      <c r="B219" s="157" t="s">
        <v>0</v>
      </c>
      <c r="O219" s="110">
        <v>1</v>
      </c>
      <c r="P219" s="111" t="s">
        <v>549</v>
      </c>
    </row>
    <row r="220" spans="1:16" x14ac:dyDescent="0.2">
      <c r="B220" s="157" t="s">
        <v>0</v>
      </c>
    </row>
    <row r="221" spans="1:16" x14ac:dyDescent="0.2">
      <c r="O221" s="205" t="s">
        <v>318</v>
      </c>
      <c r="P221" s="205"/>
    </row>
    <row r="223" spans="1:16" x14ac:dyDescent="0.2">
      <c r="O223" s="113"/>
    </row>
    <row r="224" spans="1:16" x14ac:dyDescent="0.2">
      <c r="O224" s="113"/>
    </row>
    <row r="226" spans="1:16" x14ac:dyDescent="0.2">
      <c r="O226" s="205" t="s">
        <v>319</v>
      </c>
      <c r="P226" s="205"/>
    </row>
    <row r="228" spans="1:16" ht="13.5" thickBot="1" x14ac:dyDescent="0.25"/>
    <row r="229" spans="1:16" ht="16.5" thickBot="1" x14ac:dyDescent="0.3">
      <c r="A229" s="157" t="s">
        <v>0</v>
      </c>
      <c r="B229" s="157" t="s">
        <v>0</v>
      </c>
      <c r="C229" s="11">
        <v>8</v>
      </c>
      <c r="D229" s="29"/>
      <c r="E229" s="139"/>
      <c r="F229" s="115"/>
      <c r="G229" s="144"/>
      <c r="H229" s="115"/>
      <c r="I229" s="31"/>
      <c r="J229" s="11"/>
      <c r="K229" s="11"/>
      <c r="L229" s="11"/>
      <c r="N229" s="5" t="s">
        <v>129</v>
      </c>
      <c r="O229" s="204" t="s">
        <v>550</v>
      </c>
      <c r="P229" s="204"/>
    </row>
    <row r="230" spans="1:16" x14ac:dyDescent="0.2">
      <c r="A230" s="157" t="s">
        <v>0</v>
      </c>
      <c r="B230" s="157" t="s">
        <v>0</v>
      </c>
    </row>
    <row r="231" spans="1:16" x14ac:dyDescent="0.2">
      <c r="B231" s="157" t="s">
        <v>0</v>
      </c>
      <c r="O231" s="205" t="s">
        <v>317</v>
      </c>
      <c r="P231" s="205"/>
    </row>
    <row r="232" spans="1:16" x14ac:dyDescent="0.2">
      <c r="B232" s="157" t="s">
        <v>0</v>
      </c>
    </row>
    <row r="233" spans="1:16" x14ac:dyDescent="0.2">
      <c r="B233" s="157" t="s">
        <v>0</v>
      </c>
      <c r="O233" s="110">
        <v>2</v>
      </c>
      <c r="P233" s="146" t="s">
        <v>551</v>
      </c>
    </row>
    <row r="234" spans="1:16" x14ac:dyDescent="0.2">
      <c r="B234" s="157" t="s">
        <v>0</v>
      </c>
      <c r="O234" s="110">
        <v>2</v>
      </c>
      <c r="P234" s="146" t="s">
        <v>552</v>
      </c>
    </row>
    <row r="235" spans="1:16" x14ac:dyDescent="0.2">
      <c r="B235" s="157" t="s">
        <v>0</v>
      </c>
      <c r="O235" s="110">
        <v>2</v>
      </c>
      <c r="P235" s="146" t="s">
        <v>553</v>
      </c>
    </row>
    <row r="236" spans="1:16" x14ac:dyDescent="0.2">
      <c r="B236" s="157" t="s">
        <v>0</v>
      </c>
      <c r="O236" s="110">
        <v>2</v>
      </c>
      <c r="P236" s="146" t="s">
        <v>554</v>
      </c>
    </row>
    <row r="237" spans="1:16" x14ac:dyDescent="0.2">
      <c r="B237" s="157" t="s">
        <v>0</v>
      </c>
    </row>
    <row r="238" spans="1:16" x14ac:dyDescent="0.2">
      <c r="O238" s="205" t="s">
        <v>318</v>
      </c>
      <c r="P238" s="205"/>
    </row>
    <row r="240" spans="1:16" x14ac:dyDescent="0.2">
      <c r="O240" s="113"/>
    </row>
    <row r="241" spans="1:16" x14ac:dyDescent="0.2">
      <c r="O241" s="113"/>
    </row>
    <row r="243" spans="1:16" x14ac:dyDescent="0.2">
      <c r="O243" s="205" t="s">
        <v>319</v>
      </c>
      <c r="P243" s="205"/>
    </row>
    <row r="245" spans="1:16" ht="13.5" thickBot="1" x14ac:dyDescent="0.25"/>
    <row r="246" spans="1:16" ht="16.5" thickBot="1" x14ac:dyDescent="0.3">
      <c r="A246" s="157" t="s">
        <v>0</v>
      </c>
      <c r="B246" s="157" t="s">
        <v>0</v>
      </c>
      <c r="C246" s="11">
        <v>6</v>
      </c>
      <c r="D246" s="29"/>
      <c r="E246" s="139"/>
      <c r="F246" s="115"/>
      <c r="G246" s="144"/>
      <c r="H246" s="115"/>
      <c r="I246" s="31"/>
      <c r="J246" s="11"/>
      <c r="K246" s="11"/>
      <c r="L246" s="11"/>
      <c r="N246" s="5" t="s">
        <v>130</v>
      </c>
      <c r="O246" s="204" t="s">
        <v>555</v>
      </c>
      <c r="P246" s="204"/>
    </row>
    <row r="247" spans="1:16" x14ac:dyDescent="0.2">
      <c r="A247" s="157" t="s">
        <v>0</v>
      </c>
      <c r="B247" s="157" t="s">
        <v>0</v>
      </c>
    </row>
    <row r="248" spans="1:16" x14ac:dyDescent="0.2">
      <c r="B248" s="157" t="s">
        <v>0</v>
      </c>
      <c r="O248" s="205" t="s">
        <v>317</v>
      </c>
      <c r="P248" s="205"/>
    </row>
    <row r="249" spans="1:16" x14ac:dyDescent="0.2">
      <c r="B249" s="157" t="s">
        <v>0</v>
      </c>
    </row>
    <row r="250" spans="1:16" x14ac:dyDescent="0.2">
      <c r="B250" s="157" t="s">
        <v>0</v>
      </c>
      <c r="O250" s="110">
        <v>1</v>
      </c>
      <c r="P250" s="109" t="s">
        <v>556</v>
      </c>
    </row>
    <row r="251" spans="1:16" ht="25.5" x14ac:dyDescent="0.2">
      <c r="B251" s="157" t="s">
        <v>0</v>
      </c>
      <c r="O251" s="110">
        <v>2</v>
      </c>
      <c r="P251" s="111" t="s">
        <v>557</v>
      </c>
    </row>
    <row r="252" spans="1:16" x14ac:dyDescent="0.2">
      <c r="B252" s="157" t="s">
        <v>0</v>
      </c>
      <c r="O252" s="110">
        <v>2</v>
      </c>
      <c r="P252" s="111" t="s">
        <v>558</v>
      </c>
    </row>
    <row r="253" spans="1:16" x14ac:dyDescent="0.2">
      <c r="B253" s="157" t="s">
        <v>0</v>
      </c>
      <c r="O253" s="110">
        <v>1</v>
      </c>
      <c r="P253" s="111" t="s">
        <v>559</v>
      </c>
    </row>
    <row r="254" spans="1:16" x14ac:dyDescent="0.2">
      <c r="B254" s="157" t="s">
        <v>0</v>
      </c>
    </row>
    <row r="255" spans="1:16" x14ac:dyDescent="0.2">
      <c r="O255" s="205" t="s">
        <v>318</v>
      </c>
      <c r="P255" s="205"/>
    </row>
    <row r="257" spans="1:16" x14ac:dyDescent="0.2">
      <c r="O257" s="113"/>
    </row>
    <row r="258" spans="1:16" x14ac:dyDescent="0.2">
      <c r="O258" s="113"/>
    </row>
    <row r="260" spans="1:16" x14ac:dyDescent="0.2">
      <c r="O260" s="205" t="s">
        <v>319</v>
      </c>
      <c r="P260" s="205"/>
    </row>
    <row r="262" spans="1:16" ht="13.5" thickBot="1" x14ac:dyDescent="0.25"/>
    <row r="263" spans="1:16" ht="16.5" thickBot="1" x14ac:dyDescent="0.3">
      <c r="A263" s="157" t="s">
        <v>0</v>
      </c>
      <c r="B263" s="157" t="s">
        <v>0</v>
      </c>
      <c r="C263" s="11">
        <v>8</v>
      </c>
      <c r="D263" s="29"/>
      <c r="E263" s="30"/>
      <c r="F263" s="11"/>
      <c r="G263" s="144"/>
      <c r="H263" s="30"/>
      <c r="I263" s="115"/>
      <c r="J263" s="31"/>
      <c r="K263" s="31"/>
      <c r="L263" s="11"/>
      <c r="N263" s="5" t="s">
        <v>131</v>
      </c>
      <c r="O263" s="204" t="s">
        <v>560</v>
      </c>
      <c r="P263" s="204"/>
    </row>
    <row r="264" spans="1:16" x14ac:dyDescent="0.2">
      <c r="A264" s="157" t="s">
        <v>0</v>
      </c>
      <c r="B264" s="157" t="s">
        <v>0</v>
      </c>
    </row>
    <row r="265" spans="1:16" x14ac:dyDescent="0.2">
      <c r="B265" s="157" t="s">
        <v>0</v>
      </c>
      <c r="O265" s="205" t="s">
        <v>317</v>
      </c>
      <c r="P265" s="205"/>
    </row>
    <row r="266" spans="1:16" x14ac:dyDescent="0.2">
      <c r="B266" s="157" t="s">
        <v>0</v>
      </c>
    </row>
    <row r="267" spans="1:16" x14ac:dyDescent="0.2">
      <c r="B267" s="157" t="s">
        <v>0</v>
      </c>
      <c r="O267" s="110">
        <v>2</v>
      </c>
      <c r="P267" s="111" t="s">
        <v>561</v>
      </c>
    </row>
    <row r="268" spans="1:16" ht="25.5" x14ac:dyDescent="0.2">
      <c r="B268" s="157" t="s">
        <v>0</v>
      </c>
      <c r="O268" s="110">
        <v>2</v>
      </c>
      <c r="P268" s="111" t="s">
        <v>562</v>
      </c>
    </row>
    <row r="269" spans="1:16" x14ac:dyDescent="0.2">
      <c r="B269" s="157" t="s">
        <v>0</v>
      </c>
      <c r="O269" s="110">
        <v>2</v>
      </c>
      <c r="P269" s="111" t="s">
        <v>563</v>
      </c>
    </row>
    <row r="270" spans="1:16" x14ac:dyDescent="0.2">
      <c r="B270" s="157" t="s">
        <v>0</v>
      </c>
      <c r="O270" s="110">
        <v>2</v>
      </c>
      <c r="P270" s="111" t="s">
        <v>564</v>
      </c>
    </row>
    <row r="271" spans="1:16" x14ac:dyDescent="0.2">
      <c r="B271" s="157" t="s">
        <v>0</v>
      </c>
    </row>
    <row r="272" spans="1:16" x14ac:dyDescent="0.2">
      <c r="O272" s="205" t="s">
        <v>318</v>
      </c>
      <c r="P272" s="205"/>
    </row>
    <row r="274" spans="1:16" x14ac:dyDescent="0.2">
      <c r="O274" s="113"/>
    </row>
    <row r="275" spans="1:16" x14ac:dyDescent="0.2">
      <c r="O275" s="113"/>
    </row>
    <row r="277" spans="1:16" x14ac:dyDescent="0.2">
      <c r="O277" s="205" t="s">
        <v>319</v>
      </c>
      <c r="P277" s="205"/>
    </row>
    <row r="280" spans="1:16" ht="15.75" x14ac:dyDescent="0.25">
      <c r="A280" s="157" t="s">
        <v>0</v>
      </c>
      <c r="B280" s="157" t="s">
        <v>0</v>
      </c>
      <c r="C280" s="6"/>
      <c r="E280" s="6"/>
      <c r="F280" s="6"/>
      <c r="G280" s="6"/>
      <c r="H280" s="6"/>
      <c r="I280" s="6"/>
      <c r="J280" s="6"/>
      <c r="K280" s="6"/>
      <c r="L280" s="6"/>
      <c r="N280" s="7" t="s">
        <v>132</v>
      </c>
      <c r="O280" s="208" t="s">
        <v>565</v>
      </c>
      <c r="P280" s="208"/>
    </row>
    <row r="281" spans="1:16" ht="13.5" thickBot="1" x14ac:dyDescent="0.25">
      <c r="A281" s="157" t="s">
        <v>0</v>
      </c>
      <c r="B281" s="157" t="s">
        <v>0</v>
      </c>
    </row>
    <row r="282" spans="1:16" ht="16.5" thickBot="1" x14ac:dyDescent="0.3">
      <c r="A282" s="157" t="s">
        <v>0</v>
      </c>
      <c r="B282" s="157" t="s">
        <v>0</v>
      </c>
      <c r="C282" s="11">
        <v>4</v>
      </c>
      <c r="D282" s="29"/>
      <c r="E282" s="30"/>
      <c r="F282" s="11"/>
      <c r="G282" s="144"/>
      <c r="H282" s="30"/>
      <c r="I282" s="115"/>
      <c r="J282" s="31"/>
      <c r="K282" s="11"/>
      <c r="L282" s="11"/>
      <c r="N282" s="5" t="s">
        <v>133</v>
      </c>
      <c r="O282" s="204" t="s">
        <v>566</v>
      </c>
      <c r="P282" s="204"/>
    </row>
    <row r="283" spans="1:16" x14ac:dyDescent="0.2">
      <c r="A283" s="157" t="s">
        <v>0</v>
      </c>
      <c r="B283" s="157" t="s">
        <v>0</v>
      </c>
    </row>
    <row r="284" spans="1:16" x14ac:dyDescent="0.2">
      <c r="B284" s="157" t="s">
        <v>0</v>
      </c>
      <c r="O284" s="205" t="s">
        <v>317</v>
      </c>
      <c r="P284" s="205"/>
    </row>
    <row r="285" spans="1:16" x14ac:dyDescent="0.2">
      <c r="B285" s="157" t="s">
        <v>0</v>
      </c>
    </row>
    <row r="286" spans="1:16" x14ac:dyDescent="0.2">
      <c r="B286" s="157" t="s">
        <v>0</v>
      </c>
      <c r="O286" s="110">
        <v>2</v>
      </c>
      <c r="P286" s="111" t="s">
        <v>567</v>
      </c>
    </row>
    <row r="287" spans="1:16" x14ac:dyDescent="0.2">
      <c r="B287" s="157" t="s">
        <v>0</v>
      </c>
      <c r="O287" s="110">
        <v>2</v>
      </c>
      <c r="P287" s="111" t="s">
        <v>568</v>
      </c>
    </row>
    <row r="288" spans="1:16" x14ac:dyDescent="0.2">
      <c r="B288" s="157" t="s">
        <v>0</v>
      </c>
    </row>
    <row r="289" spans="1:16" x14ac:dyDescent="0.2">
      <c r="O289" s="205" t="s">
        <v>318</v>
      </c>
      <c r="P289" s="205"/>
    </row>
    <row r="291" spans="1:16" x14ac:dyDescent="0.2">
      <c r="O291" s="113"/>
    </row>
    <row r="292" spans="1:16" x14ac:dyDescent="0.2">
      <c r="O292" s="113"/>
    </row>
    <row r="294" spans="1:16" x14ac:dyDescent="0.2">
      <c r="O294" s="205" t="s">
        <v>319</v>
      </c>
      <c r="P294" s="205"/>
    </row>
    <row r="296" spans="1:16" ht="13.5" thickBot="1" x14ac:dyDescent="0.25"/>
    <row r="297" spans="1:16" ht="16.5" thickBot="1" x14ac:dyDescent="0.3">
      <c r="A297" s="157" t="s">
        <v>0</v>
      </c>
      <c r="B297" s="157" t="s">
        <v>0</v>
      </c>
      <c r="C297" s="11">
        <v>4</v>
      </c>
      <c r="D297" s="29"/>
      <c r="E297" s="30"/>
      <c r="F297" s="11"/>
      <c r="G297" s="144"/>
      <c r="H297" s="30"/>
      <c r="I297" s="115"/>
      <c r="J297" s="31"/>
      <c r="K297" s="11"/>
      <c r="L297" s="11"/>
      <c r="N297" s="5" t="s">
        <v>134</v>
      </c>
      <c r="O297" s="204" t="s">
        <v>569</v>
      </c>
      <c r="P297" s="204"/>
    </row>
    <row r="298" spans="1:16" x14ac:dyDescent="0.2">
      <c r="A298" s="157" t="s">
        <v>0</v>
      </c>
      <c r="B298" s="157" t="s">
        <v>0</v>
      </c>
    </row>
    <row r="299" spans="1:16" x14ac:dyDescent="0.2">
      <c r="B299" s="157" t="s">
        <v>0</v>
      </c>
      <c r="O299" s="205" t="s">
        <v>317</v>
      </c>
      <c r="P299" s="205"/>
    </row>
    <row r="300" spans="1:16" x14ac:dyDescent="0.2">
      <c r="B300" s="157" t="s">
        <v>0</v>
      </c>
    </row>
    <row r="301" spans="1:16" x14ac:dyDescent="0.2">
      <c r="B301" s="157" t="s">
        <v>0</v>
      </c>
      <c r="O301" s="110">
        <v>1</v>
      </c>
      <c r="P301" s="111" t="s">
        <v>570</v>
      </c>
    </row>
    <row r="302" spans="1:16" x14ac:dyDescent="0.2">
      <c r="B302" s="157" t="s">
        <v>0</v>
      </c>
      <c r="O302" s="110">
        <v>1</v>
      </c>
      <c r="P302" s="111" t="s">
        <v>571</v>
      </c>
    </row>
    <row r="303" spans="1:16" x14ac:dyDescent="0.2">
      <c r="B303" s="157" t="s">
        <v>0</v>
      </c>
      <c r="O303" s="110">
        <v>1</v>
      </c>
      <c r="P303" s="111" t="s">
        <v>572</v>
      </c>
    </row>
    <row r="304" spans="1:16" ht="25.5" x14ac:dyDescent="0.2">
      <c r="B304" s="157" t="s">
        <v>0</v>
      </c>
      <c r="O304" s="110">
        <v>1</v>
      </c>
      <c r="P304" s="111" t="s">
        <v>573</v>
      </c>
    </row>
    <row r="305" spans="2:16" x14ac:dyDescent="0.2">
      <c r="B305" s="157" t="s">
        <v>0</v>
      </c>
    </row>
    <row r="306" spans="2:16" x14ac:dyDescent="0.2">
      <c r="O306" s="205" t="s">
        <v>318</v>
      </c>
      <c r="P306" s="205"/>
    </row>
    <row r="308" spans="2:16" x14ac:dyDescent="0.2">
      <c r="O308" s="113"/>
    </row>
    <row r="309" spans="2:16" x14ac:dyDescent="0.2">
      <c r="O309" s="113"/>
    </row>
    <row r="311" spans="2:16" x14ac:dyDescent="0.2">
      <c r="O311" s="205" t="s">
        <v>319</v>
      </c>
      <c r="P311" s="205"/>
    </row>
  </sheetData>
  <autoFilter ref="A1:B311"/>
  <mergeCells count="81">
    <mergeCell ref="O294:P294"/>
    <mergeCell ref="O297:P297"/>
    <mergeCell ref="O299:P299"/>
    <mergeCell ref="O306:P306"/>
    <mergeCell ref="O311:P311"/>
    <mergeCell ref="O277:P277"/>
    <mergeCell ref="O280:P280"/>
    <mergeCell ref="O282:P282"/>
    <mergeCell ref="O284:P284"/>
    <mergeCell ref="O289:P289"/>
    <mergeCell ref="O255:P255"/>
    <mergeCell ref="O260:P260"/>
    <mergeCell ref="O263:P263"/>
    <mergeCell ref="O265:P265"/>
    <mergeCell ref="O272:P272"/>
    <mergeCell ref="O231:P231"/>
    <mergeCell ref="O238:P238"/>
    <mergeCell ref="O243:P243"/>
    <mergeCell ref="O246:P246"/>
    <mergeCell ref="O248:P248"/>
    <mergeCell ref="O213:P213"/>
    <mergeCell ref="O215:P215"/>
    <mergeCell ref="O221:P221"/>
    <mergeCell ref="O226:P226"/>
    <mergeCell ref="O229:P229"/>
    <mergeCell ref="O195:P195"/>
    <mergeCell ref="O197:P197"/>
    <mergeCell ref="O199:P199"/>
    <mergeCell ref="O205:P205"/>
    <mergeCell ref="O210:P210"/>
    <mergeCell ref="O175:P175"/>
    <mergeCell ref="O177:P177"/>
    <mergeCell ref="O179:P179"/>
    <mergeCell ref="O187:P187"/>
    <mergeCell ref="O192:P192"/>
    <mergeCell ref="O155:P155"/>
    <mergeCell ref="O157:P157"/>
    <mergeCell ref="O159:P159"/>
    <mergeCell ref="O167:P167"/>
    <mergeCell ref="O172:P172"/>
    <mergeCell ref="O137:P137"/>
    <mergeCell ref="O140:P140"/>
    <mergeCell ref="O142:P142"/>
    <mergeCell ref="O147:P147"/>
    <mergeCell ref="O152:P152"/>
    <mergeCell ref="O116:P116"/>
    <mergeCell ref="O121:P121"/>
    <mergeCell ref="O124:P124"/>
    <mergeCell ref="O126:P126"/>
    <mergeCell ref="O132:P132"/>
    <mergeCell ref="O105:P105"/>
    <mergeCell ref="O107:P107"/>
    <mergeCell ref="O109:P109"/>
    <mergeCell ref="O111:P111"/>
    <mergeCell ref="O97:P97"/>
    <mergeCell ref="O102:P102"/>
    <mergeCell ref="O75:P75"/>
    <mergeCell ref="O81:P81"/>
    <mergeCell ref="O86:P86"/>
    <mergeCell ref="O89:P89"/>
    <mergeCell ref="O91:P91"/>
    <mergeCell ref="O56:P56"/>
    <mergeCell ref="O58:P58"/>
    <mergeCell ref="O65:P65"/>
    <mergeCell ref="O70:P70"/>
    <mergeCell ref="O73:P73"/>
    <mergeCell ref="O38:P38"/>
    <mergeCell ref="O41:P41"/>
    <mergeCell ref="O43:P43"/>
    <mergeCell ref="O48:P48"/>
    <mergeCell ref="O53:P53"/>
    <mergeCell ref="O24:P24"/>
    <mergeCell ref="O26:P26"/>
    <mergeCell ref="O28:P28"/>
    <mergeCell ref="O33:P33"/>
    <mergeCell ref="O21:P21"/>
    <mergeCell ref="O2:P2"/>
    <mergeCell ref="O6:P6"/>
    <mergeCell ref="O8:P8"/>
    <mergeCell ref="O10:P10"/>
    <mergeCell ref="O16:P16"/>
  </mergeCells>
  <dataValidations count="1">
    <dataValidation type="list" allowBlank="1" showInputMessage="1" showErrorMessage="1" sqref="E8:L8">
      <formula1>"V,X"</formula1>
    </dataValidation>
  </dataValidations>
  <pageMargins left="0.7" right="0.7" top="0.75" bottom="0.75" header="0.3" footer="0.3"/>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9"/>
  <sheetViews>
    <sheetView zoomScaleNormal="100" workbookViewId="0">
      <selection activeCell="O2" sqref="O2:P2"/>
    </sheetView>
  </sheetViews>
  <sheetFormatPr defaultRowHeight="12.75" x14ac:dyDescent="0.2"/>
  <cols>
    <col min="1" max="2" width="3.28515625" style="157" bestFit="1" customWidth="1"/>
    <col min="3" max="3" width="9.7109375" style="1" customWidth="1"/>
    <col min="4" max="4" width="2.7109375" style="1" customWidth="1"/>
    <col min="5" max="12" width="6.7109375" style="1" customWidth="1"/>
    <col min="13" max="13" width="2.7109375" style="1" customWidth="1"/>
    <col min="14" max="14" width="9.140625" style="1"/>
    <col min="15" max="15" width="3" style="119" bestFit="1" customWidth="1"/>
    <col min="16" max="16" width="111.28515625" style="1" customWidth="1"/>
    <col min="17" max="16384" width="9.140625" style="1"/>
  </cols>
  <sheetData>
    <row r="1" spans="1:16" ht="150" customHeight="1" thickBot="1" x14ac:dyDescent="0.25">
      <c r="A1" s="156" t="s">
        <v>309</v>
      </c>
      <c r="B1" s="156" t="s">
        <v>310</v>
      </c>
      <c r="C1" s="2"/>
      <c r="D1" s="2"/>
      <c r="E1" s="164" t="s">
        <v>282</v>
      </c>
      <c r="F1" s="164" t="s">
        <v>283</v>
      </c>
      <c r="G1" s="164" t="s">
        <v>284</v>
      </c>
      <c r="H1" s="164" t="s">
        <v>285</v>
      </c>
      <c r="I1" s="164" t="s">
        <v>286</v>
      </c>
      <c r="J1" s="164" t="s">
        <v>287</v>
      </c>
      <c r="K1" s="164" t="s">
        <v>288</v>
      </c>
      <c r="L1" s="164" t="s">
        <v>289</v>
      </c>
    </row>
    <row r="2" spans="1:16" ht="27" thickTop="1" thickBot="1" x14ac:dyDescent="0.4">
      <c r="A2" s="157" t="s">
        <v>0</v>
      </c>
      <c r="B2" s="157" t="s">
        <v>0</v>
      </c>
      <c r="C2" s="72" t="s">
        <v>311</v>
      </c>
      <c r="D2" s="10"/>
      <c r="E2" s="75" t="s">
        <v>291</v>
      </c>
      <c r="F2" s="73" t="s">
        <v>292</v>
      </c>
      <c r="G2" s="73" t="s">
        <v>293</v>
      </c>
      <c r="H2" s="73" t="s">
        <v>294</v>
      </c>
      <c r="I2" s="73" t="s">
        <v>295</v>
      </c>
      <c r="J2" s="73" t="s">
        <v>296</v>
      </c>
      <c r="K2" s="73" t="s">
        <v>297</v>
      </c>
      <c r="L2" s="73" t="s">
        <v>290</v>
      </c>
      <c r="N2" s="18" t="s">
        <v>5</v>
      </c>
      <c r="O2" s="217" t="s">
        <v>6</v>
      </c>
      <c r="P2" s="217"/>
    </row>
    <row r="3" spans="1:16" ht="14.25" thickTop="1" thickBot="1" x14ac:dyDescent="0.25">
      <c r="A3" s="157" t="s">
        <v>0</v>
      </c>
      <c r="B3" s="157" t="s">
        <v>0</v>
      </c>
      <c r="C3" s="71">
        <v>60</v>
      </c>
      <c r="E3" s="76">
        <f>IF(E8="X",-20,0)+E23+E39+E56+E72+E88+E106+IF(E122="X",-20,0)+E137+E151+E169+IF(E183="X",-20,E183)+E198+E214+E228+E243+E263+IF(E277="X",-20,E277)</f>
        <v>0</v>
      </c>
      <c r="F3" s="76">
        <f t="shared" ref="F3:L3" si="0">IF(F8="X",-20,0)+F23+F39+F56+F72+F88+F106+IF(F122="X",-20,0)+F137+F151+F169+IF(F183="X",-20,F183)+F198+F214+F228+F243+F263+IF(F277="X",-20,F277)</f>
        <v>0</v>
      </c>
      <c r="G3" s="76">
        <f t="shared" si="0"/>
        <v>0</v>
      </c>
      <c r="H3" s="76">
        <f t="shared" si="0"/>
        <v>0</v>
      </c>
      <c r="I3" s="76">
        <f t="shared" si="0"/>
        <v>0</v>
      </c>
      <c r="J3" s="76">
        <f t="shared" si="0"/>
        <v>0</v>
      </c>
      <c r="K3" s="76">
        <f t="shared" si="0"/>
        <v>0</v>
      </c>
      <c r="L3" s="76">
        <f t="shared" si="0"/>
        <v>0</v>
      </c>
    </row>
    <row r="4" spans="1:16" ht="14.25" thickTop="1" thickBot="1" x14ac:dyDescent="0.25">
      <c r="A4" s="157" t="s">
        <v>0</v>
      </c>
      <c r="B4" s="157" t="s">
        <v>0</v>
      </c>
      <c r="E4" s="71">
        <f>$C$3</f>
        <v>60</v>
      </c>
      <c r="F4" s="74">
        <f t="shared" ref="F4:L4" si="1">$C$3</f>
        <v>60</v>
      </c>
      <c r="G4" s="74">
        <f t="shared" si="1"/>
        <v>60</v>
      </c>
      <c r="H4" s="74">
        <f t="shared" si="1"/>
        <v>60</v>
      </c>
      <c r="I4" s="74">
        <f t="shared" si="1"/>
        <v>60</v>
      </c>
      <c r="J4" s="74">
        <f t="shared" si="1"/>
        <v>60</v>
      </c>
      <c r="K4" s="74">
        <f t="shared" si="1"/>
        <v>60</v>
      </c>
      <c r="L4" s="74">
        <f t="shared" si="1"/>
        <v>60</v>
      </c>
    </row>
    <row r="5" spans="1:16" ht="13.5" thickTop="1" x14ac:dyDescent="0.2">
      <c r="A5" s="157" t="s">
        <v>0</v>
      </c>
      <c r="B5" s="157" t="s">
        <v>0</v>
      </c>
    </row>
    <row r="6" spans="1:16" ht="15.75" x14ac:dyDescent="0.25">
      <c r="A6" s="157" t="s">
        <v>0</v>
      </c>
      <c r="B6" s="157" t="s">
        <v>0</v>
      </c>
      <c r="C6" s="6"/>
      <c r="E6" s="6"/>
      <c r="F6" s="6"/>
      <c r="G6" s="6"/>
      <c r="H6" s="6"/>
      <c r="I6" s="6"/>
      <c r="J6" s="6"/>
      <c r="K6" s="6"/>
      <c r="L6" s="6"/>
      <c r="N6" s="7" t="s">
        <v>135</v>
      </c>
      <c r="O6" s="208" t="s">
        <v>574</v>
      </c>
      <c r="P6" s="208"/>
    </row>
    <row r="7" spans="1:16" ht="13.5" thickBot="1" x14ac:dyDescent="0.25">
      <c r="A7" s="157" t="s">
        <v>0</v>
      </c>
      <c r="B7" s="157" t="s">
        <v>0</v>
      </c>
    </row>
    <row r="8" spans="1:16" ht="16.5" thickBot="1" x14ac:dyDescent="0.3">
      <c r="A8" s="157" t="s">
        <v>0</v>
      </c>
      <c r="B8" s="157" t="s">
        <v>0</v>
      </c>
      <c r="C8" s="11" t="s">
        <v>312</v>
      </c>
      <c r="D8" s="2"/>
      <c r="E8" s="30"/>
      <c r="F8" s="115"/>
      <c r="G8" s="144"/>
      <c r="H8" s="115"/>
      <c r="I8" s="31"/>
      <c r="J8" s="11"/>
      <c r="K8" s="11"/>
      <c r="L8" s="11"/>
      <c r="N8" s="5" t="s">
        <v>136</v>
      </c>
      <c r="O8" s="204" t="s">
        <v>575</v>
      </c>
      <c r="P8" s="204"/>
    </row>
    <row r="9" spans="1:16" x14ac:dyDescent="0.2">
      <c r="A9" s="157" t="s">
        <v>0</v>
      </c>
      <c r="B9" s="157" t="s">
        <v>0</v>
      </c>
    </row>
    <row r="10" spans="1:16" x14ac:dyDescent="0.2">
      <c r="B10" s="157" t="s">
        <v>0</v>
      </c>
      <c r="O10" s="205" t="s">
        <v>317</v>
      </c>
      <c r="P10" s="205"/>
    </row>
    <row r="11" spans="1:16" x14ac:dyDescent="0.2">
      <c r="B11" s="157" t="s">
        <v>0</v>
      </c>
    </row>
    <row r="12" spans="1:16" x14ac:dyDescent="0.2">
      <c r="B12" s="157" t="s">
        <v>0</v>
      </c>
      <c r="O12" s="110" t="s">
        <v>50</v>
      </c>
      <c r="P12" s="109" t="s">
        <v>576</v>
      </c>
    </row>
    <row r="13" spans="1:16" x14ac:dyDescent="0.2">
      <c r="B13" s="157" t="s">
        <v>0</v>
      </c>
      <c r="O13" s="110" t="s">
        <v>50</v>
      </c>
      <c r="P13" s="109" t="s">
        <v>577</v>
      </c>
    </row>
    <row r="14" spans="1:16" x14ac:dyDescent="0.2">
      <c r="B14" s="157" t="s">
        <v>0</v>
      </c>
    </row>
    <row r="15" spans="1:16" x14ac:dyDescent="0.2">
      <c r="O15" s="205" t="s">
        <v>318</v>
      </c>
      <c r="P15" s="205"/>
    </row>
    <row r="17" spans="1:16" x14ac:dyDescent="0.2">
      <c r="O17" s="113"/>
    </row>
    <row r="18" spans="1:16" x14ac:dyDescent="0.2">
      <c r="O18" s="113"/>
    </row>
    <row r="20" spans="1:16" x14ac:dyDescent="0.2">
      <c r="O20" s="205" t="s">
        <v>319</v>
      </c>
      <c r="P20" s="205"/>
    </row>
    <row r="22" spans="1:16" ht="13.5" thickBot="1" x14ac:dyDescent="0.25"/>
    <row r="23" spans="1:16" ht="16.5" thickBot="1" x14ac:dyDescent="0.3">
      <c r="A23" s="157" t="s">
        <v>0</v>
      </c>
      <c r="B23" s="157" t="s">
        <v>0</v>
      </c>
      <c r="C23" s="11">
        <v>8</v>
      </c>
      <c r="D23" s="29"/>
      <c r="E23" s="30"/>
      <c r="F23" s="115"/>
      <c r="G23" s="144"/>
      <c r="H23" s="115"/>
      <c r="I23" s="31"/>
      <c r="J23" s="11"/>
      <c r="K23" s="11"/>
      <c r="L23" s="11"/>
      <c r="N23" s="5" t="s">
        <v>137</v>
      </c>
      <c r="O23" s="204" t="s">
        <v>578</v>
      </c>
      <c r="P23" s="204"/>
    </row>
    <row r="24" spans="1:16" x14ac:dyDescent="0.2">
      <c r="A24" s="157" t="s">
        <v>0</v>
      </c>
      <c r="B24" s="157" t="s">
        <v>0</v>
      </c>
    </row>
    <row r="25" spans="1:16" x14ac:dyDescent="0.2">
      <c r="B25" s="157" t="s">
        <v>0</v>
      </c>
      <c r="O25" s="205" t="s">
        <v>317</v>
      </c>
      <c r="P25" s="205"/>
    </row>
    <row r="26" spans="1:16" x14ac:dyDescent="0.2">
      <c r="B26" s="157" t="s">
        <v>0</v>
      </c>
    </row>
    <row r="27" spans="1:16" x14ac:dyDescent="0.2">
      <c r="B27" s="157" t="s">
        <v>0</v>
      </c>
      <c r="O27" s="113">
        <v>8</v>
      </c>
      <c r="P27" s="4" t="s">
        <v>579</v>
      </c>
    </row>
    <row r="28" spans="1:16" x14ac:dyDescent="0.2">
      <c r="B28" s="157" t="s">
        <v>0</v>
      </c>
    </row>
    <row r="29" spans="1:16" x14ac:dyDescent="0.2">
      <c r="O29" s="205" t="s">
        <v>318</v>
      </c>
      <c r="P29" s="205"/>
    </row>
    <row r="31" spans="1:16" x14ac:dyDescent="0.2">
      <c r="O31" s="113"/>
    </row>
    <row r="32" spans="1:16" x14ac:dyDescent="0.2">
      <c r="O32" s="113"/>
    </row>
    <row r="34" spans="1:16" x14ac:dyDescent="0.2">
      <c r="O34" s="205" t="s">
        <v>319</v>
      </c>
      <c r="P34" s="205"/>
    </row>
    <row r="37" spans="1:16" ht="15.75" x14ac:dyDescent="0.25">
      <c r="A37" s="157" t="s">
        <v>0</v>
      </c>
      <c r="B37" s="157" t="s">
        <v>0</v>
      </c>
      <c r="C37" s="6"/>
      <c r="E37" s="6"/>
      <c r="F37" s="6"/>
      <c r="G37" s="6"/>
      <c r="H37" s="6"/>
      <c r="I37" s="6"/>
      <c r="J37" s="6"/>
      <c r="K37" s="6"/>
      <c r="L37" s="6"/>
      <c r="N37" s="7" t="s">
        <v>138</v>
      </c>
      <c r="O37" s="208" t="s">
        <v>580</v>
      </c>
      <c r="P37" s="208"/>
    </row>
    <row r="38" spans="1:16" ht="13.5" thickBot="1" x14ac:dyDescent="0.25">
      <c r="A38" s="157" t="s">
        <v>0</v>
      </c>
      <c r="B38" s="157" t="s">
        <v>0</v>
      </c>
    </row>
    <row r="39" spans="1:16" ht="16.5" thickBot="1" x14ac:dyDescent="0.3">
      <c r="A39" s="157" t="s">
        <v>0</v>
      </c>
      <c r="B39" s="157" t="s">
        <v>0</v>
      </c>
      <c r="C39" s="11">
        <v>5</v>
      </c>
      <c r="D39" s="29"/>
      <c r="E39" s="30"/>
      <c r="F39" s="115"/>
      <c r="G39" s="144"/>
      <c r="H39" s="115"/>
      <c r="I39" s="31"/>
      <c r="J39" s="11"/>
      <c r="K39" s="11"/>
      <c r="L39" s="11"/>
      <c r="N39" s="5" t="s">
        <v>139</v>
      </c>
      <c r="O39" s="204" t="s">
        <v>581</v>
      </c>
      <c r="P39" s="204"/>
    </row>
    <row r="40" spans="1:16" x14ac:dyDescent="0.2">
      <c r="A40" s="157" t="s">
        <v>0</v>
      </c>
      <c r="B40" s="157" t="s">
        <v>0</v>
      </c>
    </row>
    <row r="41" spans="1:16" x14ac:dyDescent="0.2">
      <c r="B41" s="157" t="s">
        <v>0</v>
      </c>
      <c r="O41" s="205" t="s">
        <v>317</v>
      </c>
      <c r="P41" s="205"/>
    </row>
    <row r="42" spans="1:16" x14ac:dyDescent="0.2">
      <c r="B42" s="157" t="s">
        <v>0</v>
      </c>
    </row>
    <row r="43" spans="1:16" x14ac:dyDescent="0.2">
      <c r="B43" s="157" t="s">
        <v>0</v>
      </c>
      <c r="O43" s="110">
        <v>1</v>
      </c>
      <c r="P43" s="110" t="s">
        <v>582</v>
      </c>
    </row>
    <row r="44" spans="1:16" x14ac:dyDescent="0.2">
      <c r="B44" s="157" t="s">
        <v>0</v>
      </c>
      <c r="O44" s="110">
        <v>2</v>
      </c>
      <c r="P44" s="110" t="s">
        <v>583</v>
      </c>
    </row>
    <row r="45" spans="1:16" x14ac:dyDescent="0.2">
      <c r="B45" s="157" t="s">
        <v>0</v>
      </c>
      <c r="O45" s="110">
        <v>1</v>
      </c>
      <c r="P45" s="110" t="s">
        <v>584</v>
      </c>
    </row>
    <row r="46" spans="1:16" x14ac:dyDescent="0.2">
      <c r="B46" s="157" t="s">
        <v>0</v>
      </c>
      <c r="O46" s="110">
        <v>1</v>
      </c>
      <c r="P46" s="110" t="s">
        <v>585</v>
      </c>
    </row>
    <row r="47" spans="1:16" x14ac:dyDescent="0.2">
      <c r="B47" s="157" t="s">
        <v>0</v>
      </c>
    </row>
    <row r="48" spans="1:16" x14ac:dyDescent="0.2">
      <c r="O48" s="205" t="s">
        <v>318</v>
      </c>
      <c r="P48" s="205"/>
    </row>
    <row r="50" spans="1:16" x14ac:dyDescent="0.2">
      <c r="O50" s="113"/>
    </row>
    <row r="51" spans="1:16" x14ac:dyDescent="0.2">
      <c r="O51" s="113"/>
    </row>
    <row r="53" spans="1:16" x14ac:dyDescent="0.2">
      <c r="O53" s="205" t="s">
        <v>319</v>
      </c>
      <c r="P53" s="205"/>
    </row>
    <row r="55" spans="1:16" ht="13.5" thickBot="1" x14ac:dyDescent="0.25"/>
    <row r="56" spans="1:16" ht="16.5" thickBot="1" x14ac:dyDescent="0.3">
      <c r="A56" s="157" t="s">
        <v>0</v>
      </c>
      <c r="B56" s="157" t="s">
        <v>0</v>
      </c>
      <c r="C56" s="11">
        <v>1</v>
      </c>
      <c r="D56" s="29"/>
      <c r="E56" s="30"/>
      <c r="F56" s="115"/>
      <c r="G56" s="144"/>
      <c r="H56" s="115"/>
      <c r="I56" s="31"/>
      <c r="J56" s="11"/>
      <c r="K56" s="11"/>
      <c r="L56" s="11"/>
      <c r="N56" s="5" t="s">
        <v>140</v>
      </c>
      <c r="O56" s="204" t="s">
        <v>586</v>
      </c>
      <c r="P56" s="204"/>
    </row>
    <row r="57" spans="1:16" x14ac:dyDescent="0.2">
      <c r="A57" s="157" t="s">
        <v>0</v>
      </c>
      <c r="B57" s="157" t="s">
        <v>0</v>
      </c>
    </row>
    <row r="58" spans="1:16" x14ac:dyDescent="0.2">
      <c r="B58" s="157" t="s">
        <v>0</v>
      </c>
      <c r="O58" s="205" t="s">
        <v>317</v>
      </c>
      <c r="P58" s="205"/>
    </row>
    <row r="59" spans="1:16" x14ac:dyDescent="0.2">
      <c r="B59" s="157" t="s">
        <v>0</v>
      </c>
    </row>
    <row r="60" spans="1:16" ht="25.5" x14ac:dyDescent="0.2">
      <c r="B60" s="157" t="s">
        <v>0</v>
      </c>
      <c r="O60" s="110">
        <v>1</v>
      </c>
      <c r="P60" s="111" t="s">
        <v>587</v>
      </c>
    </row>
    <row r="61" spans="1:16" x14ac:dyDescent="0.2">
      <c r="B61" s="157" t="s">
        <v>0</v>
      </c>
    </row>
    <row r="62" spans="1:16" x14ac:dyDescent="0.2">
      <c r="O62" s="205" t="s">
        <v>318</v>
      </c>
      <c r="P62" s="205"/>
    </row>
    <row r="64" spans="1:16" x14ac:dyDescent="0.2">
      <c r="O64" s="113"/>
    </row>
    <row r="65" spans="1:16" x14ac:dyDescent="0.2">
      <c r="O65" s="113"/>
    </row>
    <row r="67" spans="1:16" x14ac:dyDescent="0.2">
      <c r="O67" s="205" t="s">
        <v>319</v>
      </c>
      <c r="P67" s="205"/>
    </row>
    <row r="70" spans="1:16" ht="15.75" x14ac:dyDescent="0.25">
      <c r="A70" s="157" t="s">
        <v>0</v>
      </c>
      <c r="B70" s="157" t="s">
        <v>0</v>
      </c>
      <c r="C70" s="6"/>
      <c r="E70" s="6"/>
      <c r="F70" s="6"/>
      <c r="G70" s="6"/>
      <c r="H70" s="6"/>
      <c r="I70" s="6"/>
      <c r="J70" s="6"/>
      <c r="K70" s="6"/>
      <c r="L70" s="6"/>
      <c r="N70" s="7" t="s">
        <v>141</v>
      </c>
      <c r="O70" s="208" t="s">
        <v>588</v>
      </c>
      <c r="P70" s="208"/>
    </row>
    <row r="71" spans="1:16" ht="13.5" thickBot="1" x14ac:dyDescent="0.25">
      <c r="A71" s="157" t="s">
        <v>0</v>
      </c>
      <c r="B71" s="157" t="s">
        <v>0</v>
      </c>
    </row>
    <row r="72" spans="1:16" ht="16.5" thickBot="1" x14ac:dyDescent="0.3">
      <c r="A72" s="157" t="s">
        <v>0</v>
      </c>
      <c r="B72" s="157" t="s">
        <v>0</v>
      </c>
      <c r="C72" s="11">
        <v>5</v>
      </c>
      <c r="D72" s="29"/>
      <c r="E72" s="30"/>
      <c r="F72" s="115"/>
      <c r="G72" s="144"/>
      <c r="H72" s="115"/>
      <c r="I72" s="150"/>
      <c r="J72" s="115"/>
      <c r="K72" s="31"/>
      <c r="L72" s="11"/>
      <c r="N72" s="5" t="s">
        <v>142</v>
      </c>
      <c r="O72" s="204" t="s">
        <v>589</v>
      </c>
      <c r="P72" s="204"/>
    </row>
    <row r="73" spans="1:16" x14ac:dyDescent="0.2">
      <c r="A73" s="157" t="s">
        <v>0</v>
      </c>
      <c r="B73" s="157" t="s">
        <v>0</v>
      </c>
    </row>
    <row r="74" spans="1:16" x14ac:dyDescent="0.2">
      <c r="B74" s="157" t="s">
        <v>0</v>
      </c>
      <c r="O74" s="205" t="s">
        <v>317</v>
      </c>
      <c r="P74" s="205"/>
    </row>
    <row r="75" spans="1:16" x14ac:dyDescent="0.2">
      <c r="B75" s="157" t="s">
        <v>0</v>
      </c>
    </row>
    <row r="76" spans="1:16" ht="25.5" x14ac:dyDescent="0.2">
      <c r="B76" s="157" t="s">
        <v>0</v>
      </c>
      <c r="O76" s="110">
        <v>2</v>
      </c>
      <c r="P76" s="146" t="s">
        <v>590</v>
      </c>
    </row>
    <row r="77" spans="1:16" x14ac:dyDescent="0.2">
      <c r="B77" s="157" t="s">
        <v>0</v>
      </c>
      <c r="O77" s="110">
        <v>2</v>
      </c>
      <c r="P77" s="146" t="s">
        <v>591</v>
      </c>
    </row>
    <row r="78" spans="1:16" x14ac:dyDescent="0.2">
      <c r="B78" s="157" t="s">
        <v>0</v>
      </c>
      <c r="O78" s="110">
        <v>1</v>
      </c>
      <c r="P78" s="146" t="s">
        <v>592</v>
      </c>
    </row>
    <row r="79" spans="1:16" x14ac:dyDescent="0.2">
      <c r="B79" s="157" t="s">
        <v>0</v>
      </c>
    </row>
    <row r="80" spans="1:16" x14ac:dyDescent="0.2">
      <c r="O80" s="205" t="s">
        <v>318</v>
      </c>
      <c r="P80" s="205"/>
    </row>
    <row r="82" spans="1:16" x14ac:dyDescent="0.2">
      <c r="O82" s="113"/>
    </row>
    <row r="83" spans="1:16" x14ac:dyDescent="0.2">
      <c r="O83" s="113"/>
    </row>
    <row r="85" spans="1:16" x14ac:dyDescent="0.2">
      <c r="O85" s="205" t="s">
        <v>319</v>
      </c>
      <c r="P85" s="205"/>
    </row>
    <row r="87" spans="1:16" ht="13.5" thickBot="1" x14ac:dyDescent="0.25"/>
    <row r="88" spans="1:16" ht="16.5" thickBot="1" x14ac:dyDescent="0.3">
      <c r="A88" s="157" t="s">
        <v>0</v>
      </c>
      <c r="B88" s="157" t="s">
        <v>0</v>
      </c>
      <c r="C88" s="11">
        <v>3</v>
      </c>
      <c r="D88" s="29"/>
      <c r="E88" s="30"/>
      <c r="F88" s="11"/>
      <c r="G88" s="144"/>
      <c r="H88" s="11"/>
      <c r="I88" s="144"/>
      <c r="J88" s="115"/>
      <c r="K88" s="31"/>
      <c r="L88" s="11"/>
      <c r="N88" s="5" t="s">
        <v>143</v>
      </c>
      <c r="O88" s="204" t="s">
        <v>593</v>
      </c>
      <c r="P88" s="204"/>
    </row>
    <row r="89" spans="1:16" x14ac:dyDescent="0.2">
      <c r="A89" s="157" t="s">
        <v>0</v>
      </c>
      <c r="B89" s="157" t="s">
        <v>0</v>
      </c>
    </row>
    <row r="90" spans="1:16" x14ac:dyDescent="0.2">
      <c r="B90" s="157" t="s">
        <v>0</v>
      </c>
      <c r="O90" s="205" t="s">
        <v>317</v>
      </c>
      <c r="P90" s="205"/>
    </row>
    <row r="91" spans="1:16" x14ac:dyDescent="0.2">
      <c r="B91" s="157" t="s">
        <v>0</v>
      </c>
    </row>
    <row r="92" spans="1:16" ht="25.5" x14ac:dyDescent="0.2">
      <c r="B92" s="157" t="s">
        <v>0</v>
      </c>
      <c r="O92" s="110">
        <v>1</v>
      </c>
      <c r="P92" s="111" t="s">
        <v>594</v>
      </c>
    </row>
    <row r="93" spans="1:16" x14ac:dyDescent="0.2">
      <c r="B93" s="157" t="s">
        <v>0</v>
      </c>
      <c r="O93" s="110">
        <v>1</v>
      </c>
      <c r="P93" s="111" t="s">
        <v>595</v>
      </c>
    </row>
    <row r="94" spans="1:16" x14ac:dyDescent="0.2">
      <c r="B94" s="157" t="s">
        <v>0</v>
      </c>
      <c r="O94" s="110">
        <v>1</v>
      </c>
      <c r="P94" s="111" t="s">
        <v>596</v>
      </c>
    </row>
    <row r="95" spans="1:16" x14ac:dyDescent="0.2">
      <c r="B95" s="157" t="s">
        <v>0</v>
      </c>
    </row>
    <row r="96" spans="1:16" x14ac:dyDescent="0.2">
      <c r="O96" s="205" t="s">
        <v>318</v>
      </c>
      <c r="P96" s="205"/>
    </row>
    <row r="98" spans="1:16" x14ac:dyDescent="0.2">
      <c r="O98" s="113"/>
    </row>
    <row r="99" spans="1:16" x14ac:dyDescent="0.2">
      <c r="O99" s="113"/>
    </row>
    <row r="101" spans="1:16" x14ac:dyDescent="0.2">
      <c r="O101" s="205" t="s">
        <v>319</v>
      </c>
      <c r="P101" s="205"/>
    </row>
    <row r="104" spans="1:16" ht="15.75" x14ac:dyDescent="0.25">
      <c r="A104" s="157" t="s">
        <v>0</v>
      </c>
      <c r="B104" s="157" t="s">
        <v>0</v>
      </c>
      <c r="C104" s="6"/>
      <c r="E104" s="6"/>
      <c r="F104" s="6"/>
      <c r="G104" s="6"/>
      <c r="H104" s="6"/>
      <c r="I104" s="6"/>
      <c r="J104" s="6"/>
      <c r="K104" s="6"/>
      <c r="L104" s="6"/>
      <c r="N104" s="7" t="s">
        <v>144</v>
      </c>
      <c r="O104" s="208" t="s">
        <v>597</v>
      </c>
      <c r="P104" s="208"/>
    </row>
    <row r="105" spans="1:16" ht="13.5" thickBot="1" x14ac:dyDescent="0.25">
      <c r="A105" s="157" t="s">
        <v>0</v>
      </c>
      <c r="B105" s="157" t="s">
        <v>0</v>
      </c>
    </row>
    <row r="106" spans="1:16" ht="16.5" thickBot="1" x14ac:dyDescent="0.3">
      <c r="A106" s="157" t="s">
        <v>0</v>
      </c>
      <c r="B106" s="157" t="s">
        <v>0</v>
      </c>
      <c r="C106" s="11">
        <v>5</v>
      </c>
      <c r="D106" s="29"/>
      <c r="E106" s="30"/>
      <c r="F106" s="11"/>
      <c r="G106" s="144"/>
      <c r="H106" s="30"/>
      <c r="I106" s="115"/>
      <c r="J106" s="31"/>
      <c r="K106" s="31"/>
      <c r="L106" s="11"/>
      <c r="N106" s="5" t="s">
        <v>145</v>
      </c>
      <c r="O106" s="204" t="s">
        <v>598</v>
      </c>
      <c r="P106" s="204"/>
    </row>
    <row r="107" spans="1:16" x14ac:dyDescent="0.2">
      <c r="A107" s="157" t="s">
        <v>0</v>
      </c>
      <c r="B107" s="157" t="s">
        <v>0</v>
      </c>
    </row>
    <row r="108" spans="1:16" x14ac:dyDescent="0.2">
      <c r="B108" s="157" t="s">
        <v>0</v>
      </c>
      <c r="O108" s="205" t="s">
        <v>317</v>
      </c>
      <c r="P108" s="205"/>
    </row>
    <row r="109" spans="1:16" x14ac:dyDescent="0.2">
      <c r="B109" s="157" t="s">
        <v>0</v>
      </c>
    </row>
    <row r="110" spans="1:16" x14ac:dyDescent="0.2">
      <c r="B110" s="157" t="s">
        <v>0</v>
      </c>
      <c r="O110" s="110">
        <v>2</v>
      </c>
      <c r="P110" s="146" t="s">
        <v>599</v>
      </c>
    </row>
    <row r="111" spans="1:16" ht="25.5" x14ac:dyDescent="0.2">
      <c r="B111" s="157" t="s">
        <v>0</v>
      </c>
      <c r="O111" s="110">
        <v>2</v>
      </c>
      <c r="P111" s="146" t="s">
        <v>600</v>
      </c>
    </row>
    <row r="112" spans="1:16" ht="25.5" x14ac:dyDescent="0.2">
      <c r="B112" s="157" t="s">
        <v>0</v>
      </c>
      <c r="O112" s="110">
        <v>1</v>
      </c>
      <c r="P112" s="146" t="s">
        <v>601</v>
      </c>
    </row>
    <row r="113" spans="1:16" x14ac:dyDescent="0.2">
      <c r="B113" s="157" t="s">
        <v>0</v>
      </c>
    </row>
    <row r="114" spans="1:16" x14ac:dyDescent="0.2">
      <c r="O114" s="205" t="s">
        <v>318</v>
      </c>
      <c r="P114" s="205"/>
    </row>
    <row r="116" spans="1:16" x14ac:dyDescent="0.2">
      <c r="O116" s="113"/>
    </row>
    <row r="117" spans="1:16" x14ac:dyDescent="0.2">
      <c r="O117" s="113"/>
    </row>
    <row r="119" spans="1:16" x14ac:dyDescent="0.2">
      <c r="O119" s="205" t="s">
        <v>319</v>
      </c>
      <c r="P119" s="205"/>
    </row>
    <row r="121" spans="1:16" ht="13.5" thickBot="1" x14ac:dyDescent="0.25"/>
    <row r="122" spans="1:16" ht="16.5" thickBot="1" x14ac:dyDescent="0.3">
      <c r="A122" s="157" t="s">
        <v>0</v>
      </c>
      <c r="B122" s="157" t="s">
        <v>0</v>
      </c>
      <c r="C122" s="11" t="s">
        <v>312</v>
      </c>
      <c r="D122" s="29"/>
      <c r="E122" s="30"/>
      <c r="F122" s="11"/>
      <c r="G122" s="144"/>
      <c r="H122" s="30"/>
      <c r="I122" s="115"/>
      <c r="J122" s="31"/>
      <c r="K122" s="31"/>
      <c r="L122" s="11"/>
      <c r="N122" s="5" t="s">
        <v>146</v>
      </c>
      <c r="O122" s="204" t="s">
        <v>602</v>
      </c>
      <c r="P122" s="204"/>
    </row>
    <row r="123" spans="1:16" x14ac:dyDescent="0.2">
      <c r="A123" s="157" t="s">
        <v>0</v>
      </c>
      <c r="B123" s="157" t="s">
        <v>0</v>
      </c>
    </row>
    <row r="124" spans="1:16" x14ac:dyDescent="0.2">
      <c r="B124" s="157" t="s">
        <v>0</v>
      </c>
      <c r="O124" s="205" t="s">
        <v>317</v>
      </c>
      <c r="P124" s="205"/>
    </row>
    <row r="125" spans="1:16" x14ac:dyDescent="0.2">
      <c r="B125" s="157" t="s">
        <v>0</v>
      </c>
    </row>
    <row r="126" spans="1:16" ht="25.5" x14ac:dyDescent="0.2">
      <c r="B126" s="157" t="s">
        <v>0</v>
      </c>
      <c r="O126" s="110" t="s">
        <v>50</v>
      </c>
      <c r="P126" s="111" t="s">
        <v>603</v>
      </c>
    </row>
    <row r="127" spans="1:16" x14ac:dyDescent="0.2">
      <c r="B127" s="157" t="s">
        <v>0</v>
      </c>
      <c r="O127" s="110" t="s">
        <v>50</v>
      </c>
      <c r="P127" s="111" t="s">
        <v>604</v>
      </c>
    </row>
    <row r="128" spans="1:16" x14ac:dyDescent="0.2">
      <c r="B128" s="157" t="s">
        <v>0</v>
      </c>
    </row>
    <row r="129" spans="1:16" x14ac:dyDescent="0.2">
      <c r="O129" s="205" t="s">
        <v>318</v>
      </c>
      <c r="P129" s="205"/>
    </row>
    <row r="131" spans="1:16" x14ac:dyDescent="0.2">
      <c r="O131" s="113"/>
    </row>
    <row r="132" spans="1:16" x14ac:dyDescent="0.2">
      <c r="O132" s="113"/>
    </row>
    <row r="134" spans="1:16" x14ac:dyDescent="0.2">
      <c r="O134" s="205" t="s">
        <v>319</v>
      </c>
      <c r="P134" s="205"/>
    </row>
    <row r="136" spans="1:16" ht="13.5" thickBot="1" x14ac:dyDescent="0.25"/>
    <row r="137" spans="1:16" ht="16.5" thickBot="1" x14ac:dyDescent="0.3">
      <c r="A137" s="157" t="s">
        <v>0</v>
      </c>
      <c r="B137" s="157" t="s">
        <v>0</v>
      </c>
      <c r="C137" s="11">
        <v>2</v>
      </c>
      <c r="D137" s="29"/>
      <c r="E137" s="30"/>
      <c r="F137" s="115"/>
      <c r="G137" s="144"/>
      <c r="H137" s="115"/>
      <c r="I137" s="118"/>
      <c r="J137" s="11"/>
      <c r="K137" s="31"/>
      <c r="L137" s="11"/>
      <c r="N137" s="5" t="s">
        <v>147</v>
      </c>
      <c r="O137" s="204" t="s">
        <v>605</v>
      </c>
      <c r="P137" s="204"/>
    </row>
    <row r="138" spans="1:16" x14ac:dyDescent="0.2">
      <c r="A138" s="157" t="s">
        <v>0</v>
      </c>
      <c r="B138" s="157" t="s">
        <v>0</v>
      </c>
    </row>
    <row r="139" spans="1:16" x14ac:dyDescent="0.2">
      <c r="B139" s="157" t="s">
        <v>0</v>
      </c>
      <c r="O139" s="205" t="s">
        <v>317</v>
      </c>
      <c r="P139" s="205"/>
    </row>
    <row r="140" spans="1:16" x14ac:dyDescent="0.2">
      <c r="B140" s="157" t="s">
        <v>0</v>
      </c>
    </row>
    <row r="141" spans="1:16" ht="25.5" x14ac:dyDescent="0.2">
      <c r="B141" s="157" t="s">
        <v>0</v>
      </c>
      <c r="O141" s="110">
        <v>2</v>
      </c>
      <c r="P141" s="146" t="s">
        <v>606</v>
      </c>
    </row>
    <row r="142" spans="1:16" x14ac:dyDescent="0.2">
      <c r="B142" s="157" t="s">
        <v>0</v>
      </c>
    </row>
    <row r="143" spans="1:16" x14ac:dyDescent="0.2">
      <c r="O143" s="205" t="s">
        <v>318</v>
      </c>
      <c r="P143" s="205"/>
    </row>
    <row r="145" spans="1:16" x14ac:dyDescent="0.2">
      <c r="O145" s="113"/>
    </row>
    <row r="146" spans="1:16" x14ac:dyDescent="0.2">
      <c r="O146" s="113"/>
    </row>
    <row r="148" spans="1:16" x14ac:dyDescent="0.2">
      <c r="O148" s="205" t="s">
        <v>319</v>
      </c>
      <c r="P148" s="205"/>
    </row>
    <row r="150" spans="1:16" ht="13.5" thickBot="1" x14ac:dyDescent="0.25"/>
    <row r="151" spans="1:16" ht="16.5" thickBot="1" x14ac:dyDescent="0.3">
      <c r="A151" s="157" t="s">
        <v>0</v>
      </c>
      <c r="B151" s="157" t="s">
        <v>0</v>
      </c>
      <c r="C151" s="11">
        <v>3</v>
      </c>
      <c r="D151" s="29"/>
      <c r="E151" s="30"/>
      <c r="F151" s="11"/>
      <c r="G151" s="144"/>
      <c r="H151" s="30"/>
      <c r="I151" s="115"/>
      <c r="J151" s="31"/>
      <c r="K151" s="31"/>
      <c r="L151" s="11"/>
      <c r="N151" s="5" t="s">
        <v>148</v>
      </c>
      <c r="O151" s="204" t="s">
        <v>607</v>
      </c>
      <c r="P151" s="204"/>
    </row>
    <row r="152" spans="1:16" x14ac:dyDescent="0.2">
      <c r="A152" s="157" t="s">
        <v>0</v>
      </c>
      <c r="B152" s="157" t="s">
        <v>0</v>
      </c>
    </row>
    <row r="153" spans="1:16" x14ac:dyDescent="0.2">
      <c r="B153" s="157" t="s">
        <v>0</v>
      </c>
      <c r="O153" s="205" t="s">
        <v>317</v>
      </c>
      <c r="P153" s="205"/>
    </row>
    <row r="154" spans="1:16" x14ac:dyDescent="0.2">
      <c r="B154" s="157" t="s">
        <v>0</v>
      </c>
    </row>
    <row r="155" spans="1:16" ht="25.5" x14ac:dyDescent="0.2">
      <c r="B155" s="157" t="s">
        <v>0</v>
      </c>
      <c r="O155" s="110">
        <v>3</v>
      </c>
      <c r="P155" s="111" t="s">
        <v>608</v>
      </c>
    </row>
    <row r="156" spans="1:16" x14ac:dyDescent="0.2">
      <c r="B156" s="157" t="s">
        <v>0</v>
      </c>
    </row>
    <row r="157" spans="1:16" x14ac:dyDescent="0.2">
      <c r="O157" s="205" t="s">
        <v>318</v>
      </c>
      <c r="P157" s="205"/>
    </row>
    <row r="159" spans="1:16" x14ac:dyDescent="0.2">
      <c r="O159" s="113"/>
    </row>
    <row r="160" spans="1:16" x14ac:dyDescent="0.2">
      <c r="O160" s="113"/>
    </row>
    <row r="162" spans="1:16" x14ac:dyDescent="0.2">
      <c r="O162" s="205" t="s">
        <v>319</v>
      </c>
      <c r="P162" s="205"/>
    </row>
    <row r="165" spans="1:16" ht="15.75" x14ac:dyDescent="0.25">
      <c r="A165" s="157" t="s">
        <v>0</v>
      </c>
      <c r="B165" s="157" t="s">
        <v>0</v>
      </c>
      <c r="C165" s="6"/>
      <c r="E165" s="6"/>
      <c r="F165" s="6"/>
      <c r="G165" s="6"/>
      <c r="H165" s="6"/>
      <c r="I165" s="6"/>
      <c r="J165" s="6"/>
      <c r="K165" s="6"/>
      <c r="L165" s="6"/>
      <c r="N165" s="7" t="s">
        <v>149</v>
      </c>
      <c r="O165" s="208" t="s">
        <v>609</v>
      </c>
      <c r="P165" s="208"/>
    </row>
    <row r="166" spans="1:16" x14ac:dyDescent="0.2">
      <c r="A166" s="157" t="s">
        <v>0</v>
      </c>
      <c r="B166" s="157" t="s">
        <v>0</v>
      </c>
    </row>
    <row r="167" spans="1:16" ht="15.75" x14ac:dyDescent="0.25">
      <c r="A167" s="157" t="s">
        <v>0</v>
      </c>
      <c r="B167" s="157" t="s">
        <v>0</v>
      </c>
      <c r="C167" s="8"/>
      <c r="E167" s="8"/>
      <c r="F167" s="8"/>
      <c r="G167" s="8"/>
      <c r="H167" s="8"/>
      <c r="I167" s="8"/>
      <c r="J167" s="8"/>
      <c r="K167" s="8"/>
      <c r="L167" s="8"/>
      <c r="N167" s="9" t="s">
        <v>150</v>
      </c>
      <c r="O167" s="206" t="s">
        <v>610</v>
      </c>
      <c r="P167" s="206"/>
    </row>
    <row r="168" spans="1:16" ht="13.5" thickBot="1" x14ac:dyDescent="0.25">
      <c r="A168" s="157" t="s">
        <v>0</v>
      </c>
      <c r="B168" s="157" t="s">
        <v>0</v>
      </c>
    </row>
    <row r="169" spans="1:16" ht="16.5" thickBot="1" x14ac:dyDescent="0.3">
      <c r="A169" s="157" t="s">
        <v>0</v>
      </c>
      <c r="B169" s="157" t="s">
        <v>0</v>
      </c>
      <c r="C169" s="11">
        <v>3</v>
      </c>
      <c r="D169" s="29"/>
      <c r="E169" s="30"/>
      <c r="F169" s="11"/>
      <c r="G169" s="144"/>
      <c r="H169" s="30"/>
      <c r="I169" s="115"/>
      <c r="J169" s="31"/>
      <c r="K169" s="11"/>
      <c r="L169" s="11"/>
      <c r="N169" s="5" t="s">
        <v>151</v>
      </c>
      <c r="O169" s="204" t="s">
        <v>611</v>
      </c>
      <c r="P169" s="204"/>
    </row>
    <row r="170" spans="1:16" x14ac:dyDescent="0.2">
      <c r="A170" s="157" t="s">
        <v>0</v>
      </c>
      <c r="B170" s="157" t="s">
        <v>0</v>
      </c>
    </row>
    <row r="171" spans="1:16" x14ac:dyDescent="0.2">
      <c r="B171" s="157" t="s">
        <v>0</v>
      </c>
      <c r="O171" s="205" t="s">
        <v>317</v>
      </c>
      <c r="P171" s="205"/>
    </row>
    <row r="172" spans="1:16" x14ac:dyDescent="0.2">
      <c r="B172" s="157" t="s">
        <v>0</v>
      </c>
    </row>
    <row r="173" spans="1:16" ht="38.25" x14ac:dyDescent="0.2">
      <c r="B173" s="157" t="s">
        <v>0</v>
      </c>
      <c r="O173" s="110">
        <v>3</v>
      </c>
      <c r="P173" s="111" t="s">
        <v>612</v>
      </c>
    </row>
    <row r="174" spans="1:16" x14ac:dyDescent="0.2">
      <c r="B174" s="157" t="s">
        <v>0</v>
      </c>
    </row>
    <row r="175" spans="1:16" x14ac:dyDescent="0.2">
      <c r="O175" s="205" t="s">
        <v>318</v>
      </c>
      <c r="P175" s="205"/>
    </row>
    <row r="177" spans="1:16" x14ac:dyDescent="0.2">
      <c r="O177" s="113"/>
    </row>
    <row r="178" spans="1:16" x14ac:dyDescent="0.2">
      <c r="O178" s="113"/>
    </row>
    <row r="180" spans="1:16" x14ac:dyDescent="0.2">
      <c r="O180" s="205" t="s">
        <v>319</v>
      </c>
      <c r="P180" s="205"/>
    </row>
    <row r="182" spans="1:16" ht="13.5" thickBot="1" x14ac:dyDescent="0.25"/>
    <row r="183" spans="1:16" ht="16.5" thickBot="1" x14ac:dyDescent="0.3">
      <c r="A183" s="157" t="s">
        <v>0</v>
      </c>
      <c r="B183" s="157" t="s">
        <v>0</v>
      </c>
      <c r="C183" s="11">
        <v>4</v>
      </c>
      <c r="D183" s="29"/>
      <c r="E183" s="30"/>
      <c r="F183" s="11"/>
      <c r="G183" s="144"/>
      <c r="H183" s="30"/>
      <c r="I183" s="115"/>
      <c r="J183" s="31"/>
      <c r="K183" s="11"/>
      <c r="L183" s="11"/>
      <c r="N183" s="5" t="s">
        <v>152</v>
      </c>
      <c r="O183" s="204" t="s">
        <v>613</v>
      </c>
      <c r="P183" s="204"/>
    </row>
    <row r="184" spans="1:16" x14ac:dyDescent="0.2">
      <c r="A184" s="157" t="s">
        <v>0</v>
      </c>
      <c r="B184" s="157" t="s">
        <v>0</v>
      </c>
    </row>
    <row r="185" spans="1:16" x14ac:dyDescent="0.2">
      <c r="B185" s="157" t="s">
        <v>0</v>
      </c>
      <c r="O185" s="205" t="s">
        <v>317</v>
      </c>
      <c r="P185" s="205"/>
    </row>
    <row r="186" spans="1:16" x14ac:dyDescent="0.2">
      <c r="B186" s="157" t="s">
        <v>0</v>
      </c>
    </row>
    <row r="187" spans="1:16" x14ac:dyDescent="0.2">
      <c r="B187" s="157" t="s">
        <v>0</v>
      </c>
      <c r="O187" s="110" t="s">
        <v>50</v>
      </c>
      <c r="P187" s="109" t="s">
        <v>614</v>
      </c>
    </row>
    <row r="188" spans="1:16" ht="51" x14ac:dyDescent="0.2">
      <c r="B188" s="157" t="s">
        <v>0</v>
      </c>
      <c r="O188" s="110">
        <v>4</v>
      </c>
      <c r="P188" s="111" t="s">
        <v>615</v>
      </c>
    </row>
    <row r="189" spans="1:16" x14ac:dyDescent="0.2">
      <c r="B189" s="157" t="s">
        <v>0</v>
      </c>
    </row>
    <row r="190" spans="1:16" x14ac:dyDescent="0.2">
      <c r="O190" s="205" t="s">
        <v>318</v>
      </c>
      <c r="P190" s="205"/>
    </row>
    <row r="192" spans="1:16" x14ac:dyDescent="0.2">
      <c r="O192" s="113"/>
    </row>
    <row r="193" spans="1:16" x14ac:dyDescent="0.2">
      <c r="O193" s="113"/>
    </row>
    <row r="195" spans="1:16" x14ac:dyDescent="0.2">
      <c r="O195" s="205" t="s">
        <v>319</v>
      </c>
      <c r="P195" s="205"/>
    </row>
    <row r="197" spans="1:16" ht="13.5" thickBot="1" x14ac:dyDescent="0.25"/>
    <row r="198" spans="1:16" ht="16.5" thickBot="1" x14ac:dyDescent="0.3">
      <c r="A198" s="157" t="s">
        <v>0</v>
      </c>
      <c r="B198" s="157" t="s">
        <v>0</v>
      </c>
      <c r="C198" s="11">
        <v>3</v>
      </c>
      <c r="D198" s="29"/>
      <c r="E198" s="30"/>
      <c r="F198" s="115"/>
      <c r="G198" s="144"/>
      <c r="H198" s="115"/>
      <c r="I198" s="151"/>
      <c r="J198" s="31"/>
      <c r="K198" s="11"/>
      <c r="L198" s="11"/>
      <c r="N198" s="5" t="s">
        <v>153</v>
      </c>
      <c r="O198" s="204" t="s">
        <v>616</v>
      </c>
      <c r="P198" s="204"/>
    </row>
    <row r="199" spans="1:16" x14ac:dyDescent="0.2">
      <c r="A199" s="157" t="s">
        <v>0</v>
      </c>
      <c r="B199" s="157" t="s">
        <v>0</v>
      </c>
    </row>
    <row r="200" spans="1:16" x14ac:dyDescent="0.2">
      <c r="B200" s="157" t="s">
        <v>0</v>
      </c>
      <c r="O200" s="205" t="s">
        <v>317</v>
      </c>
      <c r="P200" s="205"/>
    </row>
    <row r="201" spans="1:16" x14ac:dyDescent="0.2">
      <c r="B201" s="157" t="s">
        <v>0</v>
      </c>
    </row>
    <row r="202" spans="1:16" x14ac:dyDescent="0.2">
      <c r="B202" s="157" t="s">
        <v>0</v>
      </c>
      <c r="O202" s="110">
        <v>3</v>
      </c>
      <c r="P202" s="111" t="s">
        <v>617</v>
      </c>
    </row>
    <row r="203" spans="1:16" x14ac:dyDescent="0.2">
      <c r="B203" s="157" t="s">
        <v>0</v>
      </c>
    </row>
    <row r="204" spans="1:16" x14ac:dyDescent="0.2">
      <c r="O204" s="205" t="s">
        <v>318</v>
      </c>
      <c r="P204" s="205"/>
    </row>
    <row r="206" spans="1:16" x14ac:dyDescent="0.2">
      <c r="O206" s="113"/>
    </row>
    <row r="207" spans="1:16" x14ac:dyDescent="0.2">
      <c r="O207" s="113"/>
    </row>
    <row r="209" spans="1:16" x14ac:dyDescent="0.2">
      <c r="O209" s="205" t="s">
        <v>319</v>
      </c>
      <c r="P209" s="205"/>
    </row>
    <row r="212" spans="1:16" ht="15.75" x14ac:dyDescent="0.25">
      <c r="A212" s="157" t="s">
        <v>0</v>
      </c>
      <c r="B212" s="157" t="s">
        <v>0</v>
      </c>
      <c r="C212" s="8"/>
      <c r="E212" s="8"/>
      <c r="F212" s="8"/>
      <c r="G212" s="8"/>
      <c r="H212" s="8"/>
      <c r="I212" s="8"/>
      <c r="J212" s="8"/>
      <c r="K212" s="8"/>
      <c r="L212" s="8"/>
      <c r="N212" s="9" t="s">
        <v>154</v>
      </c>
      <c r="O212" s="206" t="s">
        <v>618</v>
      </c>
      <c r="P212" s="206"/>
    </row>
    <row r="213" spans="1:16" ht="13.5" thickBot="1" x14ac:dyDescent="0.25">
      <c r="A213" s="157" t="s">
        <v>0</v>
      </c>
      <c r="B213" s="157" t="s">
        <v>0</v>
      </c>
    </row>
    <row r="214" spans="1:16" ht="16.5" thickBot="1" x14ac:dyDescent="0.3">
      <c r="A214" s="157" t="s">
        <v>0</v>
      </c>
      <c r="B214" s="157" t="s">
        <v>0</v>
      </c>
      <c r="C214" s="11">
        <v>2</v>
      </c>
      <c r="D214" s="29"/>
      <c r="E214" s="30"/>
      <c r="F214" s="11"/>
      <c r="G214" s="144"/>
      <c r="H214" s="30"/>
      <c r="I214" s="115"/>
      <c r="J214" s="31"/>
      <c r="K214" s="11"/>
      <c r="L214" s="11"/>
      <c r="N214" s="5" t="s">
        <v>155</v>
      </c>
      <c r="O214" s="204" t="s">
        <v>619</v>
      </c>
      <c r="P214" s="204"/>
    </row>
    <row r="215" spans="1:16" x14ac:dyDescent="0.2">
      <c r="A215" s="157" t="s">
        <v>0</v>
      </c>
      <c r="B215" s="157" t="s">
        <v>0</v>
      </c>
    </row>
    <row r="216" spans="1:16" x14ac:dyDescent="0.2">
      <c r="B216" s="157" t="s">
        <v>0</v>
      </c>
      <c r="O216" s="205" t="s">
        <v>317</v>
      </c>
      <c r="P216" s="205"/>
    </row>
    <row r="217" spans="1:16" x14ac:dyDescent="0.2">
      <c r="B217" s="157" t="s">
        <v>0</v>
      </c>
    </row>
    <row r="218" spans="1:16" x14ac:dyDescent="0.2">
      <c r="B218" s="157" t="s">
        <v>0</v>
      </c>
      <c r="O218" s="110">
        <v>2</v>
      </c>
      <c r="P218" s="111" t="s">
        <v>620</v>
      </c>
    </row>
    <row r="219" spans="1:16" x14ac:dyDescent="0.2">
      <c r="B219" s="157" t="s">
        <v>0</v>
      </c>
    </row>
    <row r="220" spans="1:16" x14ac:dyDescent="0.2">
      <c r="O220" s="205" t="s">
        <v>318</v>
      </c>
      <c r="P220" s="205"/>
    </row>
    <row r="222" spans="1:16" x14ac:dyDescent="0.2">
      <c r="O222" s="113"/>
    </row>
    <row r="223" spans="1:16" x14ac:dyDescent="0.2">
      <c r="O223" s="113"/>
    </row>
    <row r="225" spans="1:16" x14ac:dyDescent="0.2">
      <c r="O225" s="205" t="s">
        <v>319</v>
      </c>
      <c r="P225" s="205"/>
    </row>
    <row r="227" spans="1:16" ht="13.5" thickBot="1" x14ac:dyDescent="0.25"/>
    <row r="228" spans="1:16" ht="16.5" thickBot="1" x14ac:dyDescent="0.3">
      <c r="A228" s="157" t="s">
        <v>0</v>
      </c>
      <c r="B228" s="157" t="s">
        <v>0</v>
      </c>
      <c r="C228" s="11">
        <v>5</v>
      </c>
      <c r="D228" s="29"/>
      <c r="E228" s="30"/>
      <c r="F228" s="11"/>
      <c r="G228" s="144"/>
      <c r="H228" s="30"/>
      <c r="I228" s="115"/>
      <c r="J228" s="31"/>
      <c r="K228" s="11"/>
      <c r="L228" s="11"/>
      <c r="N228" s="5" t="s">
        <v>156</v>
      </c>
      <c r="O228" s="204" t="s">
        <v>621</v>
      </c>
      <c r="P228" s="204"/>
    </row>
    <row r="229" spans="1:16" x14ac:dyDescent="0.2">
      <c r="A229" s="157" t="s">
        <v>0</v>
      </c>
      <c r="B229" s="157" t="s">
        <v>0</v>
      </c>
    </row>
    <row r="230" spans="1:16" x14ac:dyDescent="0.2">
      <c r="B230" s="157" t="s">
        <v>0</v>
      </c>
      <c r="O230" s="205" t="s">
        <v>317</v>
      </c>
      <c r="P230" s="205"/>
    </row>
    <row r="231" spans="1:16" x14ac:dyDescent="0.2">
      <c r="B231" s="157" t="s">
        <v>0</v>
      </c>
    </row>
    <row r="232" spans="1:16" x14ac:dyDescent="0.2">
      <c r="B232" s="157" t="s">
        <v>0</v>
      </c>
      <c r="O232" s="110">
        <v>2</v>
      </c>
      <c r="P232" s="109" t="s">
        <v>622</v>
      </c>
    </row>
    <row r="233" spans="1:16" x14ac:dyDescent="0.2">
      <c r="B233" s="157" t="s">
        <v>0</v>
      </c>
      <c r="O233" s="110">
        <v>3</v>
      </c>
      <c r="P233" s="111" t="s">
        <v>623</v>
      </c>
    </row>
    <row r="234" spans="1:16" x14ac:dyDescent="0.2">
      <c r="B234" s="157" t="s">
        <v>0</v>
      </c>
    </row>
    <row r="235" spans="1:16" x14ac:dyDescent="0.2">
      <c r="O235" s="205" t="s">
        <v>318</v>
      </c>
      <c r="P235" s="205"/>
    </row>
    <row r="237" spans="1:16" x14ac:dyDescent="0.2">
      <c r="O237" s="113"/>
    </row>
    <row r="238" spans="1:16" x14ac:dyDescent="0.2">
      <c r="O238" s="113"/>
    </row>
    <row r="240" spans="1:16" x14ac:dyDescent="0.2">
      <c r="O240" s="205" t="s">
        <v>319</v>
      </c>
      <c r="P240" s="205"/>
    </row>
    <row r="242" spans="1:16" ht="13.5" thickBot="1" x14ac:dyDescent="0.25"/>
    <row r="243" spans="1:16" ht="16.5" thickBot="1" x14ac:dyDescent="0.3">
      <c r="A243" s="157" t="s">
        <v>0</v>
      </c>
      <c r="B243" s="157" t="s">
        <v>0</v>
      </c>
      <c r="C243" s="11">
        <v>4</v>
      </c>
      <c r="D243" s="29"/>
      <c r="E243" s="30"/>
      <c r="F243" s="11"/>
      <c r="G243" s="144"/>
      <c r="H243" s="30"/>
      <c r="I243" s="115"/>
      <c r="J243" s="31"/>
      <c r="K243" s="11"/>
      <c r="L243" s="11"/>
      <c r="N243" s="5" t="s">
        <v>157</v>
      </c>
      <c r="O243" s="204" t="s">
        <v>624</v>
      </c>
      <c r="P243" s="204"/>
    </row>
    <row r="244" spans="1:16" x14ac:dyDescent="0.2">
      <c r="A244" s="157" t="s">
        <v>0</v>
      </c>
      <c r="B244" s="157" t="s">
        <v>0</v>
      </c>
    </row>
    <row r="245" spans="1:16" x14ac:dyDescent="0.2">
      <c r="B245" s="157" t="s">
        <v>0</v>
      </c>
      <c r="O245" s="205" t="s">
        <v>317</v>
      </c>
      <c r="P245" s="205"/>
    </row>
    <row r="246" spans="1:16" x14ac:dyDescent="0.2">
      <c r="B246" s="157" t="s">
        <v>0</v>
      </c>
    </row>
    <row r="247" spans="1:16" ht="25.5" x14ac:dyDescent="0.2">
      <c r="B247" s="157" t="s">
        <v>0</v>
      </c>
      <c r="O247" s="110">
        <v>3</v>
      </c>
      <c r="P247" s="111" t="s">
        <v>625</v>
      </c>
    </row>
    <row r="248" spans="1:16" x14ac:dyDescent="0.2">
      <c r="B248" s="157" t="s">
        <v>0</v>
      </c>
      <c r="O248" s="147" t="s">
        <v>535</v>
      </c>
      <c r="P248" s="152"/>
    </row>
    <row r="249" spans="1:16" ht="25.5" x14ac:dyDescent="0.2">
      <c r="B249" s="157" t="s">
        <v>0</v>
      </c>
      <c r="O249" s="110">
        <v>2</v>
      </c>
      <c r="P249" s="111" t="s">
        <v>626</v>
      </c>
    </row>
    <row r="250" spans="1:16" x14ac:dyDescent="0.2">
      <c r="B250" s="157" t="s">
        <v>0</v>
      </c>
      <c r="O250" s="147"/>
      <c r="P250" s="152"/>
    </row>
    <row r="251" spans="1:16" x14ac:dyDescent="0.2">
      <c r="B251" s="157" t="s">
        <v>0</v>
      </c>
      <c r="O251" s="110">
        <v>1</v>
      </c>
      <c r="P251" s="111" t="s">
        <v>627</v>
      </c>
    </row>
    <row r="252" spans="1:16" x14ac:dyDescent="0.2">
      <c r="B252" s="157" t="s">
        <v>0</v>
      </c>
    </row>
    <row r="253" spans="1:16" x14ac:dyDescent="0.2">
      <c r="O253" s="205" t="s">
        <v>318</v>
      </c>
      <c r="P253" s="205"/>
    </row>
    <row r="255" spans="1:16" x14ac:dyDescent="0.2">
      <c r="O255" s="113"/>
    </row>
    <row r="256" spans="1:16" x14ac:dyDescent="0.2">
      <c r="O256" s="113"/>
    </row>
    <row r="258" spans="1:16" x14ac:dyDescent="0.2">
      <c r="O258" s="205" t="s">
        <v>319</v>
      </c>
      <c r="P258" s="205"/>
    </row>
    <row r="261" spans="1:16" ht="15.75" x14ac:dyDescent="0.25">
      <c r="A261" s="157" t="s">
        <v>0</v>
      </c>
      <c r="B261" s="157" t="s">
        <v>0</v>
      </c>
      <c r="C261" s="6"/>
      <c r="E261" s="6"/>
      <c r="F261" s="6"/>
      <c r="G261" s="6"/>
      <c r="H261" s="6"/>
      <c r="I261" s="6"/>
      <c r="J261" s="6"/>
      <c r="K261" s="6"/>
      <c r="L261" s="6"/>
      <c r="N261" s="7" t="s">
        <v>158</v>
      </c>
      <c r="O261" s="208" t="s">
        <v>628</v>
      </c>
      <c r="P261" s="208"/>
    </row>
    <row r="262" spans="1:16" ht="13.5" thickBot="1" x14ac:dyDescent="0.25">
      <c r="A262" s="157" t="s">
        <v>0</v>
      </c>
      <c r="B262" s="157" t="s">
        <v>0</v>
      </c>
    </row>
    <row r="263" spans="1:16" ht="16.5" thickBot="1" x14ac:dyDescent="0.3">
      <c r="A263" s="157" t="s">
        <v>0</v>
      </c>
      <c r="B263" s="157" t="s">
        <v>0</v>
      </c>
      <c r="C263" s="11">
        <v>2</v>
      </c>
      <c r="D263" s="29"/>
      <c r="E263" s="30"/>
      <c r="F263" s="11"/>
      <c r="G263" s="144"/>
      <c r="H263" s="30"/>
      <c r="I263" s="115"/>
      <c r="J263" s="118"/>
      <c r="K263" s="31"/>
      <c r="L263" s="11"/>
      <c r="N263" s="5" t="s">
        <v>159</v>
      </c>
      <c r="O263" s="204" t="s">
        <v>629</v>
      </c>
      <c r="P263" s="204"/>
    </row>
    <row r="264" spans="1:16" x14ac:dyDescent="0.2">
      <c r="A264" s="157" t="s">
        <v>0</v>
      </c>
      <c r="B264" s="157" t="s">
        <v>0</v>
      </c>
    </row>
    <row r="265" spans="1:16" x14ac:dyDescent="0.2">
      <c r="B265" s="157" t="s">
        <v>0</v>
      </c>
      <c r="O265" s="205" t="s">
        <v>317</v>
      </c>
      <c r="P265" s="205"/>
    </row>
    <row r="266" spans="1:16" x14ac:dyDescent="0.2">
      <c r="B266" s="157" t="s">
        <v>0</v>
      </c>
    </row>
    <row r="267" spans="1:16" x14ac:dyDescent="0.2">
      <c r="B267" s="157" t="s">
        <v>0</v>
      </c>
      <c r="O267" s="110">
        <v>2</v>
      </c>
      <c r="P267" s="146" t="s">
        <v>631</v>
      </c>
    </row>
    <row r="268" spans="1:16" x14ac:dyDescent="0.2">
      <c r="B268" s="157" t="s">
        <v>0</v>
      </c>
    </row>
    <row r="269" spans="1:16" x14ac:dyDescent="0.2">
      <c r="O269" s="205" t="s">
        <v>318</v>
      </c>
      <c r="P269" s="205"/>
    </row>
    <row r="271" spans="1:16" x14ac:dyDescent="0.2">
      <c r="O271" s="113"/>
    </row>
    <row r="272" spans="1:16" x14ac:dyDescent="0.2">
      <c r="O272" s="113"/>
    </row>
    <row r="274" spans="1:16" x14ac:dyDescent="0.2">
      <c r="O274" s="205" t="s">
        <v>319</v>
      </c>
      <c r="P274" s="205"/>
    </row>
    <row r="276" spans="1:16" ht="13.5" thickBot="1" x14ac:dyDescent="0.25"/>
    <row r="277" spans="1:16" ht="16.5" thickBot="1" x14ac:dyDescent="0.3">
      <c r="A277" s="157" t="s">
        <v>0</v>
      </c>
      <c r="B277" s="157" t="s">
        <v>0</v>
      </c>
      <c r="C277" s="11">
        <v>5</v>
      </c>
      <c r="D277" s="29"/>
      <c r="E277" s="30"/>
      <c r="F277" s="11"/>
      <c r="G277" s="144"/>
      <c r="H277" s="30"/>
      <c r="I277" s="115"/>
      <c r="J277" s="118"/>
      <c r="K277" s="31"/>
      <c r="L277" s="11"/>
      <c r="N277" s="5" t="s">
        <v>160</v>
      </c>
      <c r="O277" s="204" t="s">
        <v>630</v>
      </c>
      <c r="P277" s="204"/>
    </row>
    <row r="278" spans="1:16" x14ac:dyDescent="0.2">
      <c r="A278" s="157" t="s">
        <v>0</v>
      </c>
      <c r="B278" s="157" t="s">
        <v>0</v>
      </c>
    </row>
    <row r="279" spans="1:16" x14ac:dyDescent="0.2">
      <c r="B279" s="157" t="s">
        <v>0</v>
      </c>
      <c r="O279" s="205" t="s">
        <v>317</v>
      </c>
      <c r="P279" s="205"/>
    </row>
    <row r="280" spans="1:16" x14ac:dyDescent="0.2">
      <c r="B280" s="157" t="s">
        <v>0</v>
      </c>
    </row>
    <row r="281" spans="1:16" x14ac:dyDescent="0.2">
      <c r="B281" s="157" t="s">
        <v>0</v>
      </c>
      <c r="O281" s="110" t="s">
        <v>50</v>
      </c>
      <c r="P281" s="111" t="s">
        <v>632</v>
      </c>
    </row>
    <row r="282" spans="1:16" x14ac:dyDescent="0.2">
      <c r="B282" s="157" t="s">
        <v>0</v>
      </c>
      <c r="O282" s="110">
        <v>5</v>
      </c>
      <c r="P282" s="111" t="s">
        <v>633</v>
      </c>
    </row>
    <row r="283" spans="1:16" x14ac:dyDescent="0.2">
      <c r="B283" s="157" t="s">
        <v>0</v>
      </c>
    </row>
    <row r="284" spans="1:16" x14ac:dyDescent="0.2">
      <c r="O284" s="205" t="s">
        <v>318</v>
      </c>
      <c r="P284" s="205"/>
    </row>
    <row r="286" spans="1:16" x14ac:dyDescent="0.2">
      <c r="O286" s="113"/>
    </row>
    <row r="287" spans="1:16" x14ac:dyDescent="0.2">
      <c r="O287" s="113"/>
    </row>
    <row r="289" spans="15:16" x14ac:dyDescent="0.2">
      <c r="O289" s="205" t="s">
        <v>319</v>
      </c>
      <c r="P289" s="205"/>
    </row>
  </sheetData>
  <autoFilter ref="A1:B289"/>
  <mergeCells count="81">
    <mergeCell ref="O289:P289"/>
    <mergeCell ref="O269:P269"/>
    <mergeCell ref="O274:P274"/>
    <mergeCell ref="O277:P277"/>
    <mergeCell ref="O279:P279"/>
    <mergeCell ref="O284:P284"/>
    <mergeCell ref="O253:P253"/>
    <mergeCell ref="O258:P258"/>
    <mergeCell ref="O261:P261"/>
    <mergeCell ref="O263:P263"/>
    <mergeCell ref="O265:P265"/>
    <mergeCell ref="O230:P230"/>
    <mergeCell ref="O235:P235"/>
    <mergeCell ref="O240:P240"/>
    <mergeCell ref="O243:P243"/>
    <mergeCell ref="O245:P245"/>
    <mergeCell ref="O214:P214"/>
    <mergeCell ref="O216:P216"/>
    <mergeCell ref="O220:P220"/>
    <mergeCell ref="O225:P225"/>
    <mergeCell ref="O228:P228"/>
    <mergeCell ref="O198:P198"/>
    <mergeCell ref="O200:P200"/>
    <mergeCell ref="O204:P204"/>
    <mergeCell ref="O209:P209"/>
    <mergeCell ref="O212:P212"/>
    <mergeCell ref="O180:P180"/>
    <mergeCell ref="O183:P183"/>
    <mergeCell ref="O185:P185"/>
    <mergeCell ref="O190:P190"/>
    <mergeCell ref="O195:P195"/>
    <mergeCell ref="O165:P165"/>
    <mergeCell ref="O167:P167"/>
    <mergeCell ref="O169:P169"/>
    <mergeCell ref="O171:P171"/>
    <mergeCell ref="O175:P175"/>
    <mergeCell ref="O148:P148"/>
    <mergeCell ref="O151:P151"/>
    <mergeCell ref="O153:P153"/>
    <mergeCell ref="O157:P157"/>
    <mergeCell ref="O162:P162"/>
    <mergeCell ref="O129:P129"/>
    <mergeCell ref="O134:P134"/>
    <mergeCell ref="O137:P137"/>
    <mergeCell ref="O139:P139"/>
    <mergeCell ref="O143:P143"/>
    <mergeCell ref="O108:P108"/>
    <mergeCell ref="O114:P114"/>
    <mergeCell ref="O119:P119"/>
    <mergeCell ref="O122:P122"/>
    <mergeCell ref="O124:P124"/>
    <mergeCell ref="O90:P90"/>
    <mergeCell ref="O96:P96"/>
    <mergeCell ref="O101:P101"/>
    <mergeCell ref="O104:P104"/>
    <mergeCell ref="O106:P106"/>
    <mergeCell ref="O72:P72"/>
    <mergeCell ref="O74:P74"/>
    <mergeCell ref="O80:P80"/>
    <mergeCell ref="O85:P85"/>
    <mergeCell ref="O88:P88"/>
    <mergeCell ref="O56:P56"/>
    <mergeCell ref="O58:P58"/>
    <mergeCell ref="O62:P62"/>
    <mergeCell ref="O67:P67"/>
    <mergeCell ref="O70:P70"/>
    <mergeCell ref="O39:P39"/>
    <mergeCell ref="O41:P41"/>
    <mergeCell ref="O48:P48"/>
    <mergeCell ref="O53:P53"/>
    <mergeCell ref="O23:P23"/>
    <mergeCell ref="O25:P25"/>
    <mergeCell ref="O29:P29"/>
    <mergeCell ref="O34:P34"/>
    <mergeCell ref="O37:P37"/>
    <mergeCell ref="O20:P20"/>
    <mergeCell ref="O2:P2"/>
    <mergeCell ref="O6:P6"/>
    <mergeCell ref="O8:P8"/>
    <mergeCell ref="O10:P10"/>
    <mergeCell ref="O15:P15"/>
  </mergeCells>
  <dataValidations count="3">
    <dataValidation type="list" allowBlank="1" showInputMessage="1" showErrorMessage="1" sqref="E183:L183">
      <formula1>"X,0,4"</formula1>
    </dataValidation>
    <dataValidation type="list" allowBlank="1" showInputMessage="1" showErrorMessage="1" sqref="E277:L277">
      <formula1>"X,0,5"</formula1>
    </dataValidation>
    <dataValidation type="list" allowBlank="1" showInputMessage="1" showErrorMessage="1" sqref="E8:L8 E122:L122">
      <formula1>"V,X"</formula1>
    </dataValidation>
  </dataValidations>
  <pageMargins left="0.7" right="0.7" top="0.75" bottom="0.75" header="0.3" footer="0.3"/>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4"/>
  <sheetViews>
    <sheetView zoomScaleNormal="100" workbookViewId="0">
      <selection activeCell="O2" sqref="O2:P2"/>
    </sheetView>
  </sheetViews>
  <sheetFormatPr defaultRowHeight="12.75" x14ac:dyDescent="0.2"/>
  <cols>
    <col min="1" max="2" width="3.28515625" style="117" bestFit="1" customWidth="1"/>
    <col min="3" max="3" width="9.7109375" style="1" customWidth="1"/>
    <col min="4" max="4" width="2.7109375" style="1" customWidth="1"/>
    <col min="5" max="12" width="6.7109375" style="1" customWidth="1"/>
    <col min="13" max="13" width="2.7109375" style="1" customWidth="1"/>
    <col min="14" max="14" width="9.140625" style="1"/>
    <col min="15" max="15" width="3" style="119" bestFit="1" customWidth="1"/>
    <col min="16" max="16" width="111.28515625" style="1" customWidth="1"/>
    <col min="17" max="16384" width="9.140625" style="1"/>
  </cols>
  <sheetData>
    <row r="1" spans="1:16" ht="150" customHeight="1" thickBot="1" x14ac:dyDescent="0.25">
      <c r="A1" s="116" t="s">
        <v>309</v>
      </c>
      <c r="B1" s="116" t="s">
        <v>310</v>
      </c>
      <c r="C1" s="2"/>
      <c r="D1" s="2"/>
      <c r="E1" s="164" t="s">
        <v>282</v>
      </c>
      <c r="F1" s="164" t="s">
        <v>283</v>
      </c>
      <c r="G1" s="164" t="s">
        <v>284</v>
      </c>
      <c r="H1" s="164" t="s">
        <v>285</v>
      </c>
      <c r="I1" s="164" t="s">
        <v>286</v>
      </c>
      <c r="J1" s="164" t="s">
        <v>287</v>
      </c>
      <c r="K1" s="164" t="s">
        <v>288</v>
      </c>
      <c r="L1" s="164" t="s">
        <v>289</v>
      </c>
    </row>
    <row r="2" spans="1:16" ht="27" thickTop="1" thickBot="1" x14ac:dyDescent="0.4">
      <c r="A2" s="117" t="s">
        <v>0</v>
      </c>
      <c r="B2" s="117" t="s">
        <v>0</v>
      </c>
      <c r="C2" s="78" t="s">
        <v>311</v>
      </c>
      <c r="D2" s="10"/>
      <c r="E2" s="79" t="s">
        <v>291</v>
      </c>
      <c r="F2" s="80" t="s">
        <v>292</v>
      </c>
      <c r="G2" s="80" t="s">
        <v>293</v>
      </c>
      <c r="H2" s="80" t="s">
        <v>294</v>
      </c>
      <c r="I2" s="80" t="s">
        <v>295</v>
      </c>
      <c r="J2" s="80" t="s">
        <v>296</v>
      </c>
      <c r="K2" s="80" t="s">
        <v>297</v>
      </c>
      <c r="L2" s="80" t="s">
        <v>290</v>
      </c>
      <c r="N2" s="19" t="s">
        <v>7</v>
      </c>
      <c r="O2" s="218" t="s">
        <v>634</v>
      </c>
      <c r="P2" s="218"/>
    </row>
    <row r="3" spans="1:16" ht="14.25" thickTop="1" thickBot="1" x14ac:dyDescent="0.25">
      <c r="A3" s="117" t="s">
        <v>0</v>
      </c>
      <c r="B3" s="117" t="s">
        <v>0</v>
      </c>
      <c r="C3" s="77">
        <v>60</v>
      </c>
      <c r="E3" s="83">
        <f>IF(E8="X",-20,0)+E23+E42+E57+E74+E92+E111+E129+E145+E159+E177+E193+E210+E227+E241+E257+E273</f>
        <v>0</v>
      </c>
      <c r="F3" s="83">
        <f t="shared" ref="F3:L3" si="0">IF(F8="X",-20,0)+F23+F42+F57+F74+F92+F111+F129+F145+F159+F177+F193+F210+F227+F241+F257+F273</f>
        <v>0</v>
      </c>
      <c r="G3" s="83">
        <f t="shared" si="0"/>
        <v>0</v>
      </c>
      <c r="H3" s="83">
        <f t="shared" si="0"/>
        <v>0</v>
      </c>
      <c r="I3" s="83">
        <f t="shared" si="0"/>
        <v>0</v>
      </c>
      <c r="J3" s="83">
        <f t="shared" si="0"/>
        <v>0</v>
      </c>
      <c r="K3" s="83">
        <f t="shared" si="0"/>
        <v>0</v>
      </c>
      <c r="L3" s="83">
        <f t="shared" si="0"/>
        <v>0</v>
      </c>
    </row>
    <row r="4" spans="1:16" ht="14.25" thickTop="1" thickBot="1" x14ac:dyDescent="0.25">
      <c r="A4" s="117" t="s">
        <v>0</v>
      </c>
      <c r="B4" s="117" t="s">
        <v>0</v>
      </c>
      <c r="E4" s="77">
        <f>$C$3</f>
        <v>60</v>
      </c>
      <c r="F4" s="81">
        <f t="shared" ref="F4:L4" si="1">$C$3</f>
        <v>60</v>
      </c>
      <c r="G4" s="81">
        <f t="shared" si="1"/>
        <v>60</v>
      </c>
      <c r="H4" s="81">
        <f t="shared" si="1"/>
        <v>60</v>
      </c>
      <c r="I4" s="81">
        <f t="shared" si="1"/>
        <v>60</v>
      </c>
      <c r="J4" s="81">
        <f t="shared" si="1"/>
        <v>60</v>
      </c>
      <c r="K4" s="82">
        <f t="shared" si="1"/>
        <v>60</v>
      </c>
      <c r="L4" s="77">
        <f t="shared" si="1"/>
        <v>60</v>
      </c>
    </row>
    <row r="5" spans="1:16" ht="13.5" thickTop="1" x14ac:dyDescent="0.2">
      <c r="A5" s="117" t="s">
        <v>0</v>
      </c>
      <c r="B5" s="117" t="s">
        <v>0</v>
      </c>
    </row>
    <row r="6" spans="1:16" ht="15.75" x14ac:dyDescent="0.25">
      <c r="A6" s="117" t="s">
        <v>0</v>
      </c>
      <c r="B6" s="117" t="s">
        <v>0</v>
      </c>
      <c r="C6" s="6"/>
      <c r="E6" s="6"/>
      <c r="F6" s="6"/>
      <c r="G6" s="6"/>
      <c r="H6" s="6"/>
      <c r="I6" s="6"/>
      <c r="J6" s="6"/>
      <c r="K6" s="6"/>
      <c r="L6" s="6"/>
      <c r="N6" s="7" t="s">
        <v>161</v>
      </c>
      <c r="O6" s="208" t="s">
        <v>493</v>
      </c>
      <c r="P6" s="208"/>
    </row>
    <row r="7" spans="1:16" ht="13.5" thickBot="1" x14ac:dyDescent="0.25">
      <c r="A7" s="117" t="s">
        <v>0</v>
      </c>
      <c r="B7" s="117" t="s">
        <v>0</v>
      </c>
    </row>
    <row r="8" spans="1:16" ht="16.5" thickBot="1" x14ac:dyDescent="0.3">
      <c r="A8" s="117" t="s">
        <v>0</v>
      </c>
      <c r="B8" s="117" t="s">
        <v>0</v>
      </c>
      <c r="C8" s="11" t="s">
        <v>312</v>
      </c>
      <c r="D8" s="2"/>
      <c r="E8" s="30"/>
      <c r="F8" s="115"/>
      <c r="G8" s="144"/>
      <c r="H8" s="115"/>
      <c r="I8" s="31"/>
      <c r="J8" s="11"/>
      <c r="K8" s="11"/>
      <c r="L8" s="11"/>
      <c r="N8" s="5" t="s">
        <v>162</v>
      </c>
      <c r="O8" s="204" t="s">
        <v>635</v>
      </c>
      <c r="P8" s="204"/>
    </row>
    <row r="9" spans="1:16" x14ac:dyDescent="0.2">
      <c r="A9" s="117" t="s">
        <v>0</v>
      </c>
      <c r="B9" s="117" t="s">
        <v>0</v>
      </c>
    </row>
    <row r="10" spans="1:16" x14ac:dyDescent="0.2">
      <c r="B10" s="117" t="s">
        <v>0</v>
      </c>
      <c r="O10" s="205" t="s">
        <v>317</v>
      </c>
      <c r="P10" s="205"/>
    </row>
    <row r="11" spans="1:16" x14ac:dyDescent="0.2">
      <c r="B11" s="117" t="s">
        <v>0</v>
      </c>
    </row>
    <row r="12" spans="1:16" x14ac:dyDescent="0.2">
      <c r="B12" s="117" t="s">
        <v>0</v>
      </c>
      <c r="O12" s="110" t="s">
        <v>50</v>
      </c>
      <c r="P12" s="109" t="s">
        <v>636</v>
      </c>
    </row>
    <row r="13" spans="1:16" x14ac:dyDescent="0.2">
      <c r="B13" s="117" t="s">
        <v>0</v>
      </c>
      <c r="O13" s="110" t="s">
        <v>50</v>
      </c>
      <c r="P13" s="111" t="s">
        <v>637</v>
      </c>
    </row>
    <row r="14" spans="1:16" x14ac:dyDescent="0.2">
      <c r="B14" s="117" t="s">
        <v>0</v>
      </c>
    </row>
    <row r="15" spans="1:16" x14ac:dyDescent="0.2">
      <c r="O15" s="205" t="s">
        <v>318</v>
      </c>
      <c r="P15" s="205"/>
    </row>
    <row r="17" spans="1:16" x14ac:dyDescent="0.2">
      <c r="O17" s="113"/>
    </row>
    <row r="18" spans="1:16" x14ac:dyDescent="0.2">
      <c r="O18" s="113"/>
    </row>
    <row r="20" spans="1:16" x14ac:dyDescent="0.2">
      <c r="O20" s="205" t="s">
        <v>319</v>
      </c>
      <c r="P20" s="205"/>
    </row>
    <row r="22" spans="1:16" ht="13.5" thickBot="1" x14ac:dyDescent="0.25"/>
    <row r="23" spans="1:16" ht="16.5" thickBot="1" x14ac:dyDescent="0.3">
      <c r="A23" s="117" t="s">
        <v>0</v>
      </c>
      <c r="B23" s="117" t="s">
        <v>0</v>
      </c>
      <c r="C23" s="11">
        <v>5</v>
      </c>
      <c r="D23" s="29"/>
      <c r="E23" s="30"/>
      <c r="F23" s="115"/>
      <c r="G23" s="144"/>
      <c r="H23" s="115"/>
      <c r="I23" s="31"/>
      <c r="J23" s="11"/>
      <c r="K23" s="11"/>
      <c r="L23" s="11"/>
      <c r="N23" s="5" t="s">
        <v>163</v>
      </c>
      <c r="O23" s="204" t="s">
        <v>638</v>
      </c>
      <c r="P23" s="204"/>
    </row>
    <row r="24" spans="1:16" x14ac:dyDescent="0.2">
      <c r="A24" s="117" t="s">
        <v>0</v>
      </c>
      <c r="B24" s="117" t="s">
        <v>0</v>
      </c>
    </row>
    <row r="25" spans="1:16" x14ac:dyDescent="0.2">
      <c r="B25" s="117" t="s">
        <v>0</v>
      </c>
      <c r="O25" s="205" t="s">
        <v>317</v>
      </c>
      <c r="P25" s="205"/>
    </row>
    <row r="26" spans="1:16" x14ac:dyDescent="0.2">
      <c r="B26" s="117" t="s">
        <v>0</v>
      </c>
    </row>
    <row r="27" spans="1:16" x14ac:dyDescent="0.2">
      <c r="B27" s="117" t="s">
        <v>0</v>
      </c>
      <c r="O27" s="110">
        <v>2</v>
      </c>
      <c r="P27" s="109" t="s">
        <v>639</v>
      </c>
    </row>
    <row r="28" spans="1:16" ht="25.5" x14ac:dyDescent="0.2">
      <c r="B28" s="117" t="s">
        <v>0</v>
      </c>
      <c r="O28" s="110">
        <v>3</v>
      </c>
      <c r="P28" s="111" t="s">
        <v>640</v>
      </c>
    </row>
    <row r="29" spans="1:16" x14ac:dyDescent="0.2">
      <c r="B29" s="117" t="s">
        <v>0</v>
      </c>
    </row>
    <row r="30" spans="1:16" x14ac:dyDescent="0.2">
      <c r="O30" s="205" t="s">
        <v>318</v>
      </c>
      <c r="P30" s="205"/>
    </row>
    <row r="32" spans="1:16" x14ac:dyDescent="0.2">
      <c r="O32" s="113"/>
    </row>
    <row r="33" spans="1:16" x14ac:dyDescent="0.2">
      <c r="O33" s="113"/>
    </row>
    <row r="35" spans="1:16" x14ac:dyDescent="0.2">
      <c r="O35" s="205" t="s">
        <v>319</v>
      </c>
      <c r="P35" s="205"/>
    </row>
    <row r="38" spans="1:16" ht="15.75" x14ac:dyDescent="0.25">
      <c r="A38" s="117" t="s">
        <v>0</v>
      </c>
      <c r="B38" s="117" t="s">
        <v>0</v>
      </c>
      <c r="C38" s="6"/>
      <c r="E38" s="6"/>
      <c r="F38" s="6"/>
      <c r="G38" s="6"/>
      <c r="H38" s="6"/>
      <c r="I38" s="6"/>
      <c r="J38" s="6"/>
      <c r="K38" s="6"/>
      <c r="L38" s="6"/>
      <c r="N38" s="7" t="s">
        <v>164</v>
      </c>
      <c r="O38" s="208" t="s">
        <v>641</v>
      </c>
      <c r="P38" s="208"/>
    </row>
    <row r="39" spans="1:16" x14ac:dyDescent="0.2">
      <c r="A39" s="117" t="s">
        <v>0</v>
      </c>
      <c r="B39" s="117" t="s">
        <v>0</v>
      </c>
    </row>
    <row r="40" spans="1:16" ht="15.75" x14ac:dyDescent="0.25">
      <c r="A40" s="117" t="s">
        <v>0</v>
      </c>
      <c r="B40" s="117" t="s">
        <v>0</v>
      </c>
      <c r="C40" s="8"/>
      <c r="E40" s="8"/>
      <c r="F40" s="8"/>
      <c r="G40" s="8"/>
      <c r="H40" s="8"/>
      <c r="I40" s="8"/>
      <c r="J40" s="8"/>
      <c r="K40" s="8"/>
      <c r="L40" s="8"/>
      <c r="N40" s="9" t="s">
        <v>165</v>
      </c>
      <c r="O40" s="206" t="s">
        <v>642</v>
      </c>
      <c r="P40" s="206"/>
    </row>
    <row r="41" spans="1:16" ht="13.5" thickBot="1" x14ac:dyDescent="0.25">
      <c r="A41" s="117" t="s">
        <v>0</v>
      </c>
      <c r="B41" s="117" t="s">
        <v>0</v>
      </c>
    </row>
    <row r="42" spans="1:16" ht="16.5" thickBot="1" x14ac:dyDescent="0.3">
      <c r="A42" s="117" t="s">
        <v>0</v>
      </c>
      <c r="B42" s="117" t="s">
        <v>0</v>
      </c>
      <c r="C42" s="11">
        <v>3</v>
      </c>
      <c r="D42" s="29"/>
      <c r="E42" s="30"/>
      <c r="F42" s="115"/>
      <c r="G42" s="144"/>
      <c r="H42" s="115"/>
      <c r="I42" s="31"/>
      <c r="J42" s="11"/>
      <c r="K42" s="11"/>
      <c r="L42" s="11"/>
      <c r="N42" s="5" t="s">
        <v>166</v>
      </c>
      <c r="O42" s="204" t="s">
        <v>643</v>
      </c>
      <c r="P42" s="204"/>
    </row>
    <row r="43" spans="1:16" x14ac:dyDescent="0.2">
      <c r="A43" s="117" t="s">
        <v>0</v>
      </c>
      <c r="B43" s="117" t="s">
        <v>0</v>
      </c>
    </row>
    <row r="44" spans="1:16" x14ac:dyDescent="0.2">
      <c r="B44" s="117" t="s">
        <v>0</v>
      </c>
      <c r="O44" s="205" t="s">
        <v>317</v>
      </c>
      <c r="P44" s="205"/>
    </row>
    <row r="45" spans="1:16" x14ac:dyDescent="0.2">
      <c r="B45" s="117" t="s">
        <v>0</v>
      </c>
    </row>
    <row r="46" spans="1:16" ht="38.25" x14ac:dyDescent="0.2">
      <c r="B46" s="117" t="s">
        <v>0</v>
      </c>
      <c r="O46" s="110">
        <v>2</v>
      </c>
      <c r="P46" s="111" t="s">
        <v>644</v>
      </c>
    </row>
    <row r="47" spans="1:16" x14ac:dyDescent="0.2">
      <c r="B47" s="117" t="s">
        <v>0</v>
      </c>
      <c r="O47" s="110">
        <v>1</v>
      </c>
      <c r="P47" s="111" t="s">
        <v>645</v>
      </c>
    </row>
    <row r="48" spans="1:16" x14ac:dyDescent="0.2">
      <c r="B48" s="117" t="s">
        <v>0</v>
      </c>
    </row>
    <row r="49" spans="1:16" x14ac:dyDescent="0.2">
      <c r="O49" s="205" t="s">
        <v>318</v>
      </c>
      <c r="P49" s="205"/>
    </row>
    <row r="51" spans="1:16" x14ac:dyDescent="0.2">
      <c r="O51" s="113"/>
    </row>
    <row r="52" spans="1:16" x14ac:dyDescent="0.2">
      <c r="O52" s="113"/>
    </row>
    <row r="54" spans="1:16" x14ac:dyDescent="0.2">
      <c r="O54" s="205" t="s">
        <v>319</v>
      </c>
      <c r="P54" s="205"/>
    </row>
    <row r="56" spans="1:16" ht="13.5" thickBot="1" x14ac:dyDescent="0.25"/>
    <row r="57" spans="1:16" ht="16.5" thickBot="1" x14ac:dyDescent="0.3">
      <c r="A57" s="117" t="s">
        <v>0</v>
      </c>
      <c r="B57" s="117" t="s">
        <v>0</v>
      </c>
      <c r="C57" s="11">
        <v>2</v>
      </c>
      <c r="D57" s="29"/>
      <c r="E57" s="30"/>
      <c r="F57" s="11"/>
      <c r="G57" s="144"/>
      <c r="H57" s="11"/>
      <c r="I57" s="144"/>
      <c r="J57" s="115"/>
      <c r="K57" s="31"/>
      <c r="L57" s="11"/>
      <c r="N57" s="5" t="s">
        <v>167</v>
      </c>
      <c r="O57" s="204" t="s">
        <v>646</v>
      </c>
      <c r="P57" s="204"/>
    </row>
    <row r="58" spans="1:16" x14ac:dyDescent="0.2">
      <c r="A58" s="117" t="s">
        <v>0</v>
      </c>
      <c r="B58" s="117" t="s">
        <v>0</v>
      </c>
    </row>
    <row r="59" spans="1:16" x14ac:dyDescent="0.2">
      <c r="B59" s="117" t="s">
        <v>0</v>
      </c>
      <c r="O59" s="205" t="s">
        <v>317</v>
      </c>
      <c r="P59" s="205"/>
    </row>
    <row r="60" spans="1:16" x14ac:dyDescent="0.2">
      <c r="B60" s="117" t="s">
        <v>0</v>
      </c>
    </row>
    <row r="61" spans="1:16" x14ac:dyDescent="0.2">
      <c r="B61" s="117" t="s">
        <v>0</v>
      </c>
      <c r="O61" s="110">
        <v>1</v>
      </c>
      <c r="P61" s="109" t="s">
        <v>647</v>
      </c>
    </row>
    <row r="62" spans="1:16" x14ac:dyDescent="0.2">
      <c r="B62" s="117" t="s">
        <v>0</v>
      </c>
      <c r="O62" s="110">
        <v>1</v>
      </c>
      <c r="P62" s="111" t="s">
        <v>648</v>
      </c>
    </row>
    <row r="63" spans="1:16" x14ac:dyDescent="0.2">
      <c r="B63" s="117" t="s">
        <v>0</v>
      </c>
    </row>
    <row r="64" spans="1:16" x14ac:dyDescent="0.2">
      <c r="O64" s="205" t="s">
        <v>318</v>
      </c>
      <c r="P64" s="205"/>
    </row>
    <row r="66" spans="1:16" x14ac:dyDescent="0.2">
      <c r="O66" s="113"/>
    </row>
    <row r="67" spans="1:16" x14ac:dyDescent="0.2">
      <c r="O67" s="113"/>
    </row>
    <row r="69" spans="1:16" x14ac:dyDescent="0.2">
      <c r="O69" s="205" t="s">
        <v>319</v>
      </c>
      <c r="P69" s="205"/>
    </row>
    <row r="72" spans="1:16" ht="15.75" x14ac:dyDescent="0.25">
      <c r="A72" s="117" t="s">
        <v>0</v>
      </c>
      <c r="B72" s="117" t="s">
        <v>0</v>
      </c>
      <c r="C72" s="8"/>
      <c r="E72" s="8"/>
      <c r="F72" s="8"/>
      <c r="G72" s="8"/>
      <c r="H72" s="8"/>
      <c r="I72" s="8"/>
      <c r="J72" s="8"/>
      <c r="K72" s="8"/>
      <c r="L72" s="8"/>
      <c r="N72" s="9" t="s">
        <v>168</v>
      </c>
      <c r="O72" s="206" t="s">
        <v>649</v>
      </c>
      <c r="P72" s="206"/>
    </row>
    <row r="73" spans="1:16" ht="13.5" thickBot="1" x14ac:dyDescent="0.25">
      <c r="A73" s="117" t="s">
        <v>0</v>
      </c>
      <c r="B73" s="117" t="s">
        <v>0</v>
      </c>
    </row>
    <row r="74" spans="1:16" ht="16.5" thickBot="1" x14ac:dyDescent="0.3">
      <c r="A74" s="117" t="s">
        <v>0</v>
      </c>
      <c r="B74" s="117" t="s">
        <v>0</v>
      </c>
      <c r="C74" s="11">
        <v>6</v>
      </c>
      <c r="D74" s="29"/>
      <c r="E74" s="30"/>
      <c r="F74" s="11"/>
      <c r="G74" s="144"/>
      <c r="H74" s="11"/>
      <c r="I74" s="144"/>
      <c r="J74" s="115"/>
      <c r="K74" s="31"/>
      <c r="L74" s="11"/>
      <c r="N74" s="5" t="s">
        <v>169</v>
      </c>
      <c r="O74" s="204" t="s">
        <v>650</v>
      </c>
      <c r="P74" s="204"/>
    </row>
    <row r="75" spans="1:16" x14ac:dyDescent="0.2">
      <c r="A75" s="117" t="s">
        <v>0</v>
      </c>
      <c r="B75" s="117" t="s">
        <v>0</v>
      </c>
    </row>
    <row r="76" spans="1:16" x14ac:dyDescent="0.2">
      <c r="B76" s="117" t="s">
        <v>0</v>
      </c>
      <c r="O76" s="205" t="s">
        <v>317</v>
      </c>
      <c r="P76" s="205"/>
    </row>
    <row r="77" spans="1:16" x14ac:dyDescent="0.2">
      <c r="B77" s="117" t="s">
        <v>0</v>
      </c>
    </row>
    <row r="78" spans="1:16" x14ac:dyDescent="0.2">
      <c r="B78" s="117" t="s">
        <v>0</v>
      </c>
      <c r="O78" s="110">
        <v>2</v>
      </c>
      <c r="P78" s="111" t="s">
        <v>651</v>
      </c>
    </row>
    <row r="79" spans="1:16" x14ac:dyDescent="0.2">
      <c r="B79" s="117" t="s">
        <v>0</v>
      </c>
      <c r="O79" s="140" t="s">
        <v>535</v>
      </c>
      <c r="P79" s="143"/>
    </row>
    <row r="80" spans="1:16" x14ac:dyDescent="0.2">
      <c r="B80" s="117" t="s">
        <v>0</v>
      </c>
      <c r="O80" s="110">
        <v>4</v>
      </c>
      <c r="P80" s="111" t="s">
        <v>652</v>
      </c>
    </row>
    <row r="81" spans="1:16" x14ac:dyDescent="0.2">
      <c r="B81" s="117" t="s">
        <v>0</v>
      </c>
      <c r="O81" s="140" t="s">
        <v>535</v>
      </c>
      <c r="P81" s="143"/>
    </row>
    <row r="82" spans="1:16" x14ac:dyDescent="0.2">
      <c r="B82" s="117" t="s">
        <v>0</v>
      </c>
      <c r="O82" s="110">
        <v>6</v>
      </c>
      <c r="P82" s="111" t="s">
        <v>653</v>
      </c>
    </row>
    <row r="83" spans="1:16" x14ac:dyDescent="0.2">
      <c r="B83" s="117" t="s">
        <v>0</v>
      </c>
    </row>
    <row r="84" spans="1:16" x14ac:dyDescent="0.2">
      <c r="O84" s="205" t="s">
        <v>318</v>
      </c>
      <c r="P84" s="205"/>
    </row>
    <row r="86" spans="1:16" x14ac:dyDescent="0.2">
      <c r="O86" s="113"/>
    </row>
    <row r="87" spans="1:16" x14ac:dyDescent="0.2">
      <c r="O87" s="113"/>
    </row>
    <row r="89" spans="1:16" x14ac:dyDescent="0.2">
      <c r="O89" s="205" t="s">
        <v>319</v>
      </c>
      <c r="P89" s="205"/>
    </row>
    <row r="91" spans="1:16" ht="13.5" thickBot="1" x14ac:dyDescent="0.25"/>
    <row r="92" spans="1:16" ht="16.5" thickBot="1" x14ac:dyDescent="0.3">
      <c r="A92" s="117" t="s">
        <v>0</v>
      </c>
      <c r="B92" s="117" t="s">
        <v>0</v>
      </c>
      <c r="C92" s="11">
        <v>5</v>
      </c>
      <c r="D92" s="29"/>
      <c r="E92" s="30"/>
      <c r="F92" s="11"/>
      <c r="G92" s="144"/>
      <c r="H92" s="11"/>
      <c r="I92" s="144"/>
      <c r="J92" s="115"/>
      <c r="K92" s="31"/>
      <c r="L92" s="11"/>
      <c r="N92" s="5" t="s">
        <v>170</v>
      </c>
      <c r="O92" s="204" t="s">
        <v>654</v>
      </c>
      <c r="P92" s="204"/>
    </row>
    <row r="93" spans="1:16" x14ac:dyDescent="0.2">
      <c r="A93" s="117" t="s">
        <v>0</v>
      </c>
      <c r="B93" s="117" t="s">
        <v>0</v>
      </c>
    </row>
    <row r="94" spans="1:16" x14ac:dyDescent="0.2">
      <c r="B94" s="117" t="s">
        <v>0</v>
      </c>
      <c r="O94" s="205" t="s">
        <v>317</v>
      </c>
      <c r="P94" s="205"/>
    </row>
    <row r="95" spans="1:16" x14ac:dyDescent="0.2">
      <c r="B95" s="117" t="s">
        <v>0</v>
      </c>
    </row>
    <row r="96" spans="1:16" x14ac:dyDescent="0.2">
      <c r="B96" s="117" t="s">
        <v>0</v>
      </c>
      <c r="O96" s="110">
        <v>3</v>
      </c>
      <c r="P96" s="109" t="s">
        <v>655</v>
      </c>
    </row>
    <row r="97" spans="1:16" x14ac:dyDescent="0.2">
      <c r="B97" s="117" t="s">
        <v>0</v>
      </c>
      <c r="O97" s="140" t="s">
        <v>535</v>
      </c>
      <c r="P97" s="141"/>
    </row>
    <row r="98" spans="1:16" x14ac:dyDescent="0.2">
      <c r="B98" s="117" t="s">
        <v>0</v>
      </c>
      <c r="O98" s="110">
        <v>2</v>
      </c>
      <c r="P98" s="109" t="s">
        <v>656</v>
      </c>
    </row>
    <row r="99" spans="1:16" x14ac:dyDescent="0.2">
      <c r="B99" s="117" t="s">
        <v>0</v>
      </c>
      <c r="O99" s="140"/>
      <c r="P99" s="141"/>
    </row>
    <row r="100" spans="1:16" x14ac:dyDescent="0.2">
      <c r="B100" s="117" t="s">
        <v>0</v>
      </c>
      <c r="O100" s="110">
        <v>1</v>
      </c>
      <c r="P100" s="109" t="s">
        <v>657</v>
      </c>
    </row>
    <row r="101" spans="1:16" x14ac:dyDescent="0.2">
      <c r="B101" s="117" t="s">
        <v>0</v>
      </c>
      <c r="O101" s="110">
        <v>1</v>
      </c>
      <c r="P101" s="111" t="s">
        <v>658</v>
      </c>
    </row>
    <row r="102" spans="1:16" x14ac:dyDescent="0.2">
      <c r="B102" s="117" t="s">
        <v>0</v>
      </c>
    </row>
    <row r="103" spans="1:16" x14ac:dyDescent="0.2">
      <c r="O103" s="205" t="s">
        <v>318</v>
      </c>
      <c r="P103" s="205"/>
    </row>
    <row r="105" spans="1:16" x14ac:dyDescent="0.2">
      <c r="O105" s="113"/>
    </row>
    <row r="106" spans="1:16" x14ac:dyDescent="0.2">
      <c r="O106" s="113"/>
    </row>
    <row r="108" spans="1:16" x14ac:dyDescent="0.2">
      <c r="O108" s="205" t="s">
        <v>319</v>
      </c>
      <c r="P108" s="205"/>
    </row>
    <row r="110" spans="1:16" ht="13.5" thickBot="1" x14ac:dyDescent="0.25"/>
    <row r="111" spans="1:16" ht="16.5" thickBot="1" x14ac:dyDescent="0.3">
      <c r="A111" s="117" t="s">
        <v>0</v>
      </c>
      <c r="B111" s="117" t="s">
        <v>0</v>
      </c>
      <c r="C111" s="11">
        <v>6</v>
      </c>
      <c r="D111" s="29"/>
      <c r="E111" s="30"/>
      <c r="F111" s="11"/>
      <c r="G111" s="144"/>
      <c r="H111" s="11"/>
      <c r="I111" s="144"/>
      <c r="J111" s="115"/>
      <c r="K111" s="31"/>
      <c r="L111" s="11"/>
      <c r="N111" s="5" t="s">
        <v>171</v>
      </c>
      <c r="O111" s="204" t="s">
        <v>659</v>
      </c>
      <c r="P111" s="204"/>
    </row>
    <row r="112" spans="1:16" x14ac:dyDescent="0.2">
      <c r="A112" s="117" t="s">
        <v>0</v>
      </c>
      <c r="B112" s="117" t="s">
        <v>0</v>
      </c>
    </row>
    <row r="113" spans="2:16" x14ac:dyDescent="0.2">
      <c r="B113" s="117" t="s">
        <v>0</v>
      </c>
      <c r="O113" s="205" t="s">
        <v>317</v>
      </c>
      <c r="P113" s="205"/>
    </row>
    <row r="114" spans="2:16" x14ac:dyDescent="0.2">
      <c r="B114" s="117" t="s">
        <v>0</v>
      </c>
    </row>
    <row r="115" spans="2:16" x14ac:dyDescent="0.2">
      <c r="B115" s="117" t="s">
        <v>0</v>
      </c>
      <c r="O115" s="110">
        <v>2</v>
      </c>
      <c r="P115" s="111" t="s">
        <v>660</v>
      </c>
    </row>
    <row r="116" spans="2:16" x14ac:dyDescent="0.2">
      <c r="B116" s="117" t="s">
        <v>0</v>
      </c>
      <c r="O116" s="140" t="s">
        <v>535</v>
      </c>
      <c r="P116" s="143"/>
    </row>
    <row r="117" spans="2:16" x14ac:dyDescent="0.2">
      <c r="B117" s="117" t="s">
        <v>0</v>
      </c>
      <c r="O117" s="110">
        <v>4</v>
      </c>
      <c r="P117" s="111" t="s">
        <v>661</v>
      </c>
    </row>
    <row r="118" spans="2:16" x14ac:dyDescent="0.2">
      <c r="B118" s="117" t="s">
        <v>0</v>
      </c>
      <c r="O118" s="140" t="s">
        <v>535</v>
      </c>
      <c r="P118" s="143"/>
    </row>
    <row r="119" spans="2:16" x14ac:dyDescent="0.2">
      <c r="B119" s="117" t="s">
        <v>0</v>
      </c>
      <c r="O119" s="110">
        <v>6</v>
      </c>
      <c r="P119" s="111" t="s">
        <v>662</v>
      </c>
    </row>
    <row r="120" spans="2:16" x14ac:dyDescent="0.2">
      <c r="B120" s="117" t="s">
        <v>0</v>
      </c>
    </row>
    <row r="121" spans="2:16" x14ac:dyDescent="0.2">
      <c r="O121" s="205" t="s">
        <v>318</v>
      </c>
      <c r="P121" s="205"/>
    </row>
    <row r="123" spans="2:16" x14ac:dyDescent="0.2">
      <c r="O123" s="113"/>
    </row>
    <row r="124" spans="2:16" x14ac:dyDescent="0.2">
      <c r="O124" s="113"/>
    </row>
    <row r="126" spans="2:16" x14ac:dyDescent="0.2">
      <c r="O126" s="205" t="s">
        <v>319</v>
      </c>
      <c r="P126" s="205"/>
    </row>
    <row r="128" spans="2:16" ht="13.5" thickBot="1" x14ac:dyDescent="0.25"/>
    <row r="129" spans="1:16" ht="16.5" thickBot="1" x14ac:dyDescent="0.3">
      <c r="A129" s="117" t="s">
        <v>0</v>
      </c>
      <c r="B129" s="117" t="s">
        <v>0</v>
      </c>
      <c r="C129" s="11">
        <v>2</v>
      </c>
      <c r="D129" s="29"/>
      <c r="E129" s="30"/>
      <c r="F129" s="11"/>
      <c r="G129" s="144"/>
      <c r="H129" s="11"/>
      <c r="I129" s="144"/>
      <c r="J129" s="115"/>
      <c r="K129" s="31"/>
      <c r="L129" s="11"/>
      <c r="N129" s="5" t="s">
        <v>172</v>
      </c>
      <c r="O129" s="204" t="s">
        <v>663</v>
      </c>
      <c r="P129" s="204"/>
    </row>
    <row r="130" spans="1:16" x14ac:dyDescent="0.2">
      <c r="A130" s="117" t="s">
        <v>0</v>
      </c>
      <c r="B130" s="117" t="s">
        <v>0</v>
      </c>
    </row>
    <row r="131" spans="1:16" x14ac:dyDescent="0.2">
      <c r="B131" s="117" t="s">
        <v>0</v>
      </c>
      <c r="O131" s="205" t="s">
        <v>317</v>
      </c>
      <c r="P131" s="205"/>
    </row>
    <row r="132" spans="1:16" x14ac:dyDescent="0.2">
      <c r="B132" s="117" t="s">
        <v>0</v>
      </c>
    </row>
    <row r="133" spans="1:16" x14ac:dyDescent="0.2">
      <c r="B133" s="117" t="s">
        <v>0</v>
      </c>
      <c r="O133" s="110">
        <v>1</v>
      </c>
      <c r="P133" s="109" t="s">
        <v>664</v>
      </c>
    </row>
    <row r="134" spans="1:16" x14ac:dyDescent="0.2">
      <c r="B134" s="117" t="s">
        <v>0</v>
      </c>
      <c r="O134" s="140" t="s">
        <v>535</v>
      </c>
      <c r="P134" s="141"/>
    </row>
    <row r="135" spans="1:16" x14ac:dyDescent="0.2">
      <c r="B135" s="117" t="s">
        <v>0</v>
      </c>
      <c r="O135" s="110">
        <v>2</v>
      </c>
      <c r="P135" s="109" t="s">
        <v>665</v>
      </c>
    </row>
    <row r="136" spans="1:16" x14ac:dyDescent="0.2">
      <c r="B136" s="117" t="s">
        <v>0</v>
      </c>
    </row>
    <row r="137" spans="1:16" x14ac:dyDescent="0.2">
      <c r="O137" s="205" t="s">
        <v>318</v>
      </c>
      <c r="P137" s="205"/>
    </row>
    <row r="139" spans="1:16" x14ac:dyDescent="0.2">
      <c r="O139" s="113"/>
    </row>
    <row r="140" spans="1:16" x14ac:dyDescent="0.2">
      <c r="O140" s="113"/>
    </row>
    <row r="142" spans="1:16" x14ac:dyDescent="0.2">
      <c r="O142" s="205" t="s">
        <v>319</v>
      </c>
      <c r="P142" s="205"/>
    </row>
    <row r="144" spans="1:16" ht="13.5" thickBot="1" x14ac:dyDescent="0.25"/>
    <row r="145" spans="1:16" ht="16.5" thickBot="1" x14ac:dyDescent="0.3">
      <c r="A145" s="117" t="s">
        <v>0</v>
      </c>
      <c r="B145" s="117" t="s">
        <v>0</v>
      </c>
      <c r="C145" s="11">
        <v>5</v>
      </c>
      <c r="D145" s="29"/>
      <c r="E145" s="30"/>
      <c r="F145" s="11"/>
      <c r="G145" s="144"/>
      <c r="H145" s="11"/>
      <c r="I145" s="144"/>
      <c r="J145" s="115"/>
      <c r="K145" s="31"/>
      <c r="L145" s="11"/>
      <c r="N145" s="5" t="s">
        <v>173</v>
      </c>
      <c r="O145" s="204" t="s">
        <v>666</v>
      </c>
      <c r="P145" s="204"/>
    </row>
    <row r="146" spans="1:16" x14ac:dyDescent="0.2">
      <c r="A146" s="117" t="s">
        <v>0</v>
      </c>
      <c r="B146" s="117" t="s">
        <v>0</v>
      </c>
    </row>
    <row r="147" spans="1:16" x14ac:dyDescent="0.2">
      <c r="B147" s="117" t="s">
        <v>0</v>
      </c>
      <c r="O147" s="205" t="s">
        <v>317</v>
      </c>
      <c r="P147" s="205"/>
    </row>
    <row r="148" spans="1:16" x14ac:dyDescent="0.2">
      <c r="B148" s="117" t="s">
        <v>0</v>
      </c>
    </row>
    <row r="149" spans="1:16" ht="25.5" x14ac:dyDescent="0.2">
      <c r="B149" s="117" t="s">
        <v>0</v>
      </c>
      <c r="O149" s="110">
        <v>5</v>
      </c>
      <c r="P149" s="111" t="s">
        <v>667</v>
      </c>
    </row>
    <row r="150" spans="1:16" x14ac:dyDescent="0.2">
      <c r="B150" s="117" t="s">
        <v>0</v>
      </c>
    </row>
    <row r="151" spans="1:16" x14ac:dyDescent="0.2">
      <c r="O151" s="205" t="s">
        <v>318</v>
      </c>
      <c r="P151" s="205"/>
    </row>
    <row r="153" spans="1:16" x14ac:dyDescent="0.2">
      <c r="O153" s="113"/>
    </row>
    <row r="154" spans="1:16" x14ac:dyDescent="0.2">
      <c r="O154" s="113"/>
    </row>
    <row r="156" spans="1:16" x14ac:dyDescent="0.2">
      <c r="O156" s="205" t="s">
        <v>319</v>
      </c>
      <c r="P156" s="205"/>
    </row>
    <row r="158" spans="1:16" ht="13.5" thickBot="1" x14ac:dyDescent="0.25"/>
    <row r="159" spans="1:16" ht="16.5" thickBot="1" x14ac:dyDescent="0.3">
      <c r="A159" s="117" t="s">
        <v>0</v>
      </c>
      <c r="B159" s="117" t="s">
        <v>0</v>
      </c>
      <c r="C159" s="11">
        <v>3</v>
      </c>
      <c r="D159" s="29"/>
      <c r="E159" s="30"/>
      <c r="F159" s="11"/>
      <c r="G159" s="144"/>
      <c r="H159" s="11"/>
      <c r="I159" s="144"/>
      <c r="J159" s="115"/>
      <c r="K159" s="31"/>
      <c r="L159" s="11"/>
      <c r="N159" s="5" t="s">
        <v>174</v>
      </c>
      <c r="O159" s="204" t="s">
        <v>668</v>
      </c>
      <c r="P159" s="204"/>
    </row>
    <row r="160" spans="1:16" x14ac:dyDescent="0.2">
      <c r="A160" s="117" t="s">
        <v>0</v>
      </c>
      <c r="B160" s="117" t="s">
        <v>0</v>
      </c>
    </row>
    <row r="161" spans="1:16" x14ac:dyDescent="0.2">
      <c r="B161" s="117" t="s">
        <v>0</v>
      </c>
      <c r="O161" s="205" t="s">
        <v>317</v>
      </c>
      <c r="P161" s="205"/>
    </row>
    <row r="162" spans="1:16" x14ac:dyDescent="0.2">
      <c r="B162" s="117" t="s">
        <v>0</v>
      </c>
    </row>
    <row r="163" spans="1:16" x14ac:dyDescent="0.2">
      <c r="B163" s="117" t="s">
        <v>0</v>
      </c>
      <c r="O163" s="110">
        <v>3</v>
      </c>
      <c r="P163" s="109" t="s">
        <v>669</v>
      </c>
    </row>
    <row r="164" spans="1:16" x14ac:dyDescent="0.2">
      <c r="B164" s="117" t="s">
        <v>0</v>
      </c>
    </row>
    <row r="165" spans="1:16" x14ac:dyDescent="0.2">
      <c r="O165" s="205" t="s">
        <v>318</v>
      </c>
      <c r="P165" s="205"/>
    </row>
    <row r="167" spans="1:16" x14ac:dyDescent="0.2">
      <c r="O167" s="113"/>
    </row>
    <row r="168" spans="1:16" x14ac:dyDescent="0.2">
      <c r="O168" s="113"/>
    </row>
    <row r="170" spans="1:16" x14ac:dyDescent="0.2">
      <c r="O170" s="205" t="s">
        <v>319</v>
      </c>
      <c r="P170" s="205"/>
    </row>
    <row r="173" spans="1:16" ht="15.75" x14ac:dyDescent="0.25">
      <c r="A173" s="117" t="s">
        <v>0</v>
      </c>
      <c r="B173" s="117" t="s">
        <v>0</v>
      </c>
      <c r="C173" s="6"/>
      <c r="E173" s="6"/>
      <c r="F173" s="6"/>
      <c r="G173" s="6"/>
      <c r="H173" s="6"/>
      <c r="I173" s="6"/>
      <c r="J173" s="6"/>
      <c r="K173" s="6"/>
      <c r="L173" s="6"/>
      <c r="N173" s="7" t="s">
        <v>175</v>
      </c>
      <c r="O173" s="208" t="s">
        <v>670</v>
      </c>
      <c r="P173" s="208"/>
    </row>
    <row r="174" spans="1:16" x14ac:dyDescent="0.2">
      <c r="A174" s="117" t="s">
        <v>0</v>
      </c>
      <c r="B174" s="117" t="s">
        <v>0</v>
      </c>
    </row>
    <row r="175" spans="1:16" ht="15.75" x14ac:dyDescent="0.25">
      <c r="A175" s="117" t="s">
        <v>0</v>
      </c>
      <c r="B175" s="117" t="s">
        <v>0</v>
      </c>
      <c r="C175" s="8"/>
      <c r="E175" s="8"/>
      <c r="F175" s="8"/>
      <c r="G175" s="8"/>
      <c r="H175" s="8"/>
      <c r="I175" s="8"/>
      <c r="J175" s="8"/>
      <c r="K175" s="8"/>
      <c r="L175" s="8"/>
      <c r="N175" s="9" t="s">
        <v>176</v>
      </c>
      <c r="O175" s="206" t="s">
        <v>671</v>
      </c>
      <c r="P175" s="206"/>
    </row>
    <row r="176" spans="1:16" ht="13.5" thickBot="1" x14ac:dyDescent="0.25">
      <c r="A176" s="117" t="s">
        <v>0</v>
      </c>
      <c r="B176" s="117" t="s">
        <v>0</v>
      </c>
    </row>
    <row r="177" spans="1:16" ht="16.5" thickBot="1" x14ac:dyDescent="0.3">
      <c r="A177" s="117" t="s">
        <v>0</v>
      </c>
      <c r="B177" s="117" t="s">
        <v>0</v>
      </c>
      <c r="C177" s="11">
        <v>3</v>
      </c>
      <c r="D177" s="29"/>
      <c r="E177" s="30"/>
      <c r="F177" s="115"/>
      <c r="G177" s="144"/>
      <c r="H177" s="115"/>
      <c r="I177" s="31"/>
      <c r="J177" s="11"/>
      <c r="K177" s="11"/>
      <c r="L177" s="11"/>
      <c r="N177" s="5" t="s">
        <v>177</v>
      </c>
      <c r="O177" s="204" t="s">
        <v>672</v>
      </c>
      <c r="P177" s="204"/>
    </row>
    <row r="178" spans="1:16" x14ac:dyDescent="0.2">
      <c r="A178" s="117" t="s">
        <v>0</v>
      </c>
      <c r="B178" s="117" t="s">
        <v>0</v>
      </c>
    </row>
    <row r="179" spans="1:16" x14ac:dyDescent="0.2">
      <c r="B179" s="117" t="s">
        <v>0</v>
      </c>
      <c r="O179" s="205" t="s">
        <v>317</v>
      </c>
      <c r="P179" s="205"/>
    </row>
    <row r="180" spans="1:16" x14ac:dyDescent="0.2">
      <c r="B180" s="117" t="s">
        <v>0</v>
      </c>
    </row>
    <row r="181" spans="1:16" x14ac:dyDescent="0.2">
      <c r="B181" s="117" t="s">
        <v>0</v>
      </c>
      <c r="O181" s="110">
        <v>1</v>
      </c>
      <c r="P181" s="111" t="s">
        <v>673</v>
      </c>
    </row>
    <row r="182" spans="1:16" x14ac:dyDescent="0.2">
      <c r="B182" s="117" t="s">
        <v>0</v>
      </c>
      <c r="O182" s="140" t="s">
        <v>535</v>
      </c>
      <c r="P182" s="143"/>
    </row>
    <row r="183" spans="1:16" x14ac:dyDescent="0.2">
      <c r="B183" s="117" t="s">
        <v>0</v>
      </c>
      <c r="O183" s="110">
        <v>3</v>
      </c>
      <c r="P183" s="111" t="s">
        <v>674</v>
      </c>
    </row>
    <row r="184" spans="1:16" x14ac:dyDescent="0.2">
      <c r="B184" s="117" t="s">
        <v>0</v>
      </c>
    </row>
    <row r="185" spans="1:16" x14ac:dyDescent="0.2">
      <c r="O185" s="205" t="s">
        <v>318</v>
      </c>
      <c r="P185" s="205"/>
    </row>
    <row r="187" spans="1:16" x14ac:dyDescent="0.2">
      <c r="O187" s="113"/>
    </row>
    <row r="188" spans="1:16" x14ac:dyDescent="0.2">
      <c r="O188" s="113"/>
    </row>
    <row r="190" spans="1:16" x14ac:dyDescent="0.2">
      <c r="O190" s="205" t="s">
        <v>319</v>
      </c>
      <c r="P190" s="205"/>
    </row>
    <row r="192" spans="1:16" ht="13.5" thickBot="1" x14ac:dyDescent="0.25"/>
    <row r="193" spans="1:16" ht="16.5" thickBot="1" x14ac:dyDescent="0.3">
      <c r="A193" s="117" t="s">
        <v>0</v>
      </c>
      <c r="B193" s="117" t="s">
        <v>0</v>
      </c>
      <c r="C193" s="11">
        <v>4</v>
      </c>
      <c r="D193" s="29"/>
      <c r="E193" s="30"/>
      <c r="F193" s="11"/>
      <c r="G193" s="144"/>
      <c r="H193" s="11"/>
      <c r="I193" s="144"/>
      <c r="J193" s="115"/>
      <c r="K193" s="31"/>
      <c r="L193" s="11"/>
      <c r="N193" s="5" t="s">
        <v>178</v>
      </c>
      <c r="O193" s="204" t="s">
        <v>675</v>
      </c>
      <c r="P193" s="204"/>
    </row>
    <row r="194" spans="1:16" x14ac:dyDescent="0.2">
      <c r="A194" s="117" t="s">
        <v>0</v>
      </c>
      <c r="B194" s="117" t="s">
        <v>0</v>
      </c>
    </row>
    <row r="195" spans="1:16" x14ac:dyDescent="0.2">
      <c r="B195" s="117" t="s">
        <v>0</v>
      </c>
      <c r="O195" s="205" t="s">
        <v>317</v>
      </c>
      <c r="P195" s="205"/>
    </row>
    <row r="196" spans="1:16" x14ac:dyDescent="0.2">
      <c r="B196" s="117" t="s">
        <v>0</v>
      </c>
    </row>
    <row r="197" spans="1:16" x14ac:dyDescent="0.2">
      <c r="B197" s="117" t="s">
        <v>0</v>
      </c>
      <c r="O197" s="110">
        <v>2</v>
      </c>
      <c r="P197" s="109" t="s">
        <v>676</v>
      </c>
    </row>
    <row r="198" spans="1:16" x14ac:dyDescent="0.2">
      <c r="B198" s="117" t="s">
        <v>0</v>
      </c>
      <c r="O198" s="110">
        <v>2</v>
      </c>
      <c r="P198" s="111" t="s">
        <v>677</v>
      </c>
    </row>
    <row r="199" spans="1:16" x14ac:dyDescent="0.2">
      <c r="B199" s="117" t="s">
        <v>0</v>
      </c>
    </row>
    <row r="200" spans="1:16" x14ac:dyDescent="0.2">
      <c r="O200" s="205" t="s">
        <v>318</v>
      </c>
      <c r="P200" s="205"/>
    </row>
    <row r="202" spans="1:16" x14ac:dyDescent="0.2">
      <c r="O202" s="113"/>
    </row>
    <row r="203" spans="1:16" x14ac:dyDescent="0.2">
      <c r="O203" s="113"/>
    </row>
    <row r="205" spans="1:16" x14ac:dyDescent="0.2">
      <c r="O205" s="205" t="s">
        <v>319</v>
      </c>
      <c r="P205" s="205"/>
    </row>
    <row r="208" spans="1:16" ht="15.75" x14ac:dyDescent="0.25">
      <c r="A208" s="117" t="s">
        <v>0</v>
      </c>
      <c r="B208" s="117" t="s">
        <v>0</v>
      </c>
      <c r="C208" s="8"/>
      <c r="E208" s="8"/>
      <c r="F208" s="8"/>
      <c r="G208" s="8"/>
      <c r="H208" s="8"/>
      <c r="I208" s="8"/>
      <c r="J208" s="8"/>
      <c r="K208" s="8"/>
      <c r="L208" s="8"/>
      <c r="N208" s="9" t="s">
        <v>179</v>
      </c>
      <c r="O208" s="206" t="s">
        <v>678</v>
      </c>
      <c r="P208" s="206"/>
    </row>
    <row r="209" spans="1:16" ht="13.5" thickBot="1" x14ac:dyDescent="0.25">
      <c r="A209" s="117" t="s">
        <v>0</v>
      </c>
      <c r="B209" s="117" t="s">
        <v>0</v>
      </c>
    </row>
    <row r="210" spans="1:16" ht="16.5" thickBot="1" x14ac:dyDescent="0.3">
      <c r="A210" s="117" t="s">
        <v>0</v>
      </c>
      <c r="B210" s="117" t="s">
        <v>0</v>
      </c>
      <c r="C210" s="11">
        <v>3</v>
      </c>
      <c r="D210" s="29"/>
      <c r="E210" s="30"/>
      <c r="F210" s="115"/>
      <c r="G210" s="144"/>
      <c r="H210" s="115"/>
      <c r="I210" s="144"/>
      <c r="J210" s="11"/>
      <c r="K210" s="31"/>
      <c r="L210" s="11"/>
      <c r="N210" s="5" t="s">
        <v>180</v>
      </c>
      <c r="O210" s="204" t="s">
        <v>679</v>
      </c>
      <c r="P210" s="204"/>
    </row>
    <row r="211" spans="1:16" x14ac:dyDescent="0.2">
      <c r="A211" s="117" t="s">
        <v>0</v>
      </c>
      <c r="B211" s="117" t="s">
        <v>0</v>
      </c>
    </row>
    <row r="212" spans="1:16" x14ac:dyDescent="0.2">
      <c r="B212" s="117" t="s">
        <v>0</v>
      </c>
      <c r="O212" s="205" t="s">
        <v>317</v>
      </c>
      <c r="P212" s="205"/>
    </row>
    <row r="213" spans="1:16" x14ac:dyDescent="0.2">
      <c r="B213" s="117" t="s">
        <v>0</v>
      </c>
    </row>
    <row r="214" spans="1:16" x14ac:dyDescent="0.2">
      <c r="B214" s="117" t="s">
        <v>0</v>
      </c>
      <c r="O214" s="110">
        <v>2</v>
      </c>
      <c r="P214" s="111" t="s">
        <v>680</v>
      </c>
    </row>
    <row r="215" spans="1:16" x14ac:dyDescent="0.2">
      <c r="B215" s="117" t="s">
        <v>0</v>
      </c>
      <c r="O215" s="110">
        <v>1</v>
      </c>
      <c r="P215" s="111" t="s">
        <v>681</v>
      </c>
    </row>
    <row r="216" spans="1:16" x14ac:dyDescent="0.2">
      <c r="B216" s="117" t="s">
        <v>0</v>
      </c>
    </row>
    <row r="217" spans="1:16" x14ac:dyDescent="0.2">
      <c r="O217" s="205" t="s">
        <v>318</v>
      </c>
      <c r="P217" s="205"/>
    </row>
    <row r="219" spans="1:16" x14ac:dyDescent="0.2">
      <c r="O219" s="113"/>
    </row>
    <row r="220" spans="1:16" x14ac:dyDescent="0.2">
      <c r="O220" s="113"/>
    </row>
    <row r="222" spans="1:16" x14ac:dyDescent="0.2">
      <c r="O222" s="205" t="s">
        <v>319</v>
      </c>
      <c r="P222" s="205"/>
    </row>
    <row r="225" spans="1:16" ht="15.75" x14ac:dyDescent="0.25">
      <c r="A225" s="117" t="s">
        <v>0</v>
      </c>
      <c r="B225" s="117" t="s">
        <v>0</v>
      </c>
      <c r="C225" s="6"/>
      <c r="E225" s="6"/>
      <c r="F225" s="6"/>
      <c r="G225" s="6"/>
      <c r="H225" s="6"/>
      <c r="I225" s="6"/>
      <c r="J225" s="6"/>
      <c r="K225" s="6"/>
      <c r="L225" s="6"/>
      <c r="N225" s="7" t="s">
        <v>181</v>
      </c>
      <c r="O225" s="208" t="s">
        <v>682</v>
      </c>
      <c r="P225" s="208"/>
    </row>
    <row r="226" spans="1:16" ht="13.5" thickBot="1" x14ac:dyDescent="0.25">
      <c r="A226" s="117" t="s">
        <v>0</v>
      </c>
      <c r="B226" s="117" t="s">
        <v>0</v>
      </c>
    </row>
    <row r="227" spans="1:16" ht="16.5" thickBot="1" x14ac:dyDescent="0.3">
      <c r="A227" s="117" t="s">
        <v>0</v>
      </c>
      <c r="B227" s="117" t="s">
        <v>0</v>
      </c>
      <c r="C227" s="11">
        <v>6</v>
      </c>
      <c r="D227" s="29"/>
      <c r="E227" s="30"/>
      <c r="F227" s="11"/>
      <c r="G227" s="144"/>
      <c r="H227" s="11"/>
      <c r="I227" s="144"/>
      <c r="J227" s="115"/>
      <c r="K227" s="31"/>
      <c r="L227" s="11"/>
      <c r="N227" s="5" t="s">
        <v>182</v>
      </c>
      <c r="O227" s="204" t="s">
        <v>683</v>
      </c>
      <c r="P227" s="204"/>
    </row>
    <row r="228" spans="1:16" x14ac:dyDescent="0.2">
      <c r="A228" s="117" t="s">
        <v>0</v>
      </c>
      <c r="B228" s="117" t="s">
        <v>0</v>
      </c>
    </row>
    <row r="229" spans="1:16" x14ac:dyDescent="0.2">
      <c r="B229" s="117" t="s">
        <v>0</v>
      </c>
      <c r="O229" s="205" t="s">
        <v>317</v>
      </c>
      <c r="P229" s="205"/>
    </row>
    <row r="230" spans="1:16" x14ac:dyDescent="0.2">
      <c r="B230" s="117" t="s">
        <v>0</v>
      </c>
    </row>
    <row r="231" spans="1:16" x14ac:dyDescent="0.2">
      <c r="B231" s="117" t="s">
        <v>0</v>
      </c>
      <c r="O231" s="110">
        <v>6</v>
      </c>
      <c r="P231" s="111" t="s">
        <v>684</v>
      </c>
    </row>
    <row r="232" spans="1:16" x14ac:dyDescent="0.2">
      <c r="B232" s="117" t="s">
        <v>0</v>
      </c>
    </row>
    <row r="233" spans="1:16" x14ac:dyDescent="0.2">
      <c r="O233" s="205" t="s">
        <v>318</v>
      </c>
      <c r="P233" s="205"/>
    </row>
    <row r="235" spans="1:16" x14ac:dyDescent="0.2">
      <c r="O235" s="113"/>
    </row>
    <row r="236" spans="1:16" x14ac:dyDescent="0.2">
      <c r="O236" s="113"/>
    </row>
    <row r="238" spans="1:16" x14ac:dyDescent="0.2">
      <c r="O238" s="205" t="s">
        <v>319</v>
      </c>
      <c r="P238" s="205"/>
    </row>
    <row r="240" spans="1:16" ht="13.5" thickBot="1" x14ac:dyDescent="0.25"/>
    <row r="241" spans="1:16" ht="16.5" thickBot="1" x14ac:dyDescent="0.3">
      <c r="A241" s="117" t="s">
        <v>0</v>
      </c>
      <c r="B241" s="117" t="s">
        <v>0</v>
      </c>
      <c r="C241" s="11">
        <v>3</v>
      </c>
      <c r="D241" s="29"/>
      <c r="E241" s="30"/>
      <c r="F241" s="11"/>
      <c r="G241" s="144"/>
      <c r="H241" s="30"/>
      <c r="I241" s="115"/>
      <c r="J241" s="31"/>
      <c r="K241" s="31"/>
      <c r="L241" s="11"/>
      <c r="N241" s="5" t="s">
        <v>183</v>
      </c>
      <c r="O241" s="204" t="s">
        <v>685</v>
      </c>
      <c r="P241" s="204"/>
    </row>
    <row r="242" spans="1:16" x14ac:dyDescent="0.2">
      <c r="A242" s="117" t="s">
        <v>0</v>
      </c>
      <c r="B242" s="117" t="s">
        <v>0</v>
      </c>
    </row>
    <row r="243" spans="1:16" x14ac:dyDescent="0.2">
      <c r="B243" s="117" t="s">
        <v>0</v>
      </c>
      <c r="O243" s="205" t="s">
        <v>317</v>
      </c>
      <c r="P243" s="205"/>
    </row>
    <row r="244" spans="1:16" x14ac:dyDescent="0.2">
      <c r="B244" s="117" t="s">
        <v>0</v>
      </c>
    </row>
    <row r="245" spans="1:16" ht="25.5" x14ac:dyDescent="0.2">
      <c r="B245" s="117" t="s">
        <v>0</v>
      </c>
      <c r="O245" s="110">
        <v>1</v>
      </c>
      <c r="P245" s="111" t="s">
        <v>686</v>
      </c>
    </row>
    <row r="246" spans="1:16" x14ac:dyDescent="0.2">
      <c r="B246" s="117" t="s">
        <v>0</v>
      </c>
      <c r="O246" s="110">
        <v>1</v>
      </c>
      <c r="P246" s="111" t="s">
        <v>687</v>
      </c>
    </row>
    <row r="247" spans="1:16" x14ac:dyDescent="0.2">
      <c r="B247" s="117" t="s">
        <v>0</v>
      </c>
      <c r="O247" s="110">
        <v>1</v>
      </c>
      <c r="P247" s="111" t="s">
        <v>688</v>
      </c>
    </row>
    <row r="248" spans="1:16" x14ac:dyDescent="0.2">
      <c r="B248" s="117" t="s">
        <v>0</v>
      </c>
    </row>
    <row r="249" spans="1:16" x14ac:dyDescent="0.2">
      <c r="O249" s="205" t="s">
        <v>318</v>
      </c>
      <c r="P249" s="205"/>
    </row>
    <row r="251" spans="1:16" x14ac:dyDescent="0.2">
      <c r="O251" s="113"/>
    </row>
    <row r="252" spans="1:16" x14ac:dyDescent="0.2">
      <c r="O252" s="113"/>
    </row>
    <row r="254" spans="1:16" x14ac:dyDescent="0.2">
      <c r="O254" s="205" t="s">
        <v>319</v>
      </c>
      <c r="P254" s="205"/>
    </row>
    <row r="256" spans="1:16" ht="13.5" thickBot="1" x14ac:dyDescent="0.25"/>
    <row r="257" spans="1:16" ht="16.5" thickBot="1" x14ac:dyDescent="0.3">
      <c r="A257" s="117" t="s">
        <v>0</v>
      </c>
      <c r="B257" s="117" t="s">
        <v>0</v>
      </c>
      <c r="C257" s="11">
        <v>1</v>
      </c>
      <c r="D257" s="29"/>
      <c r="E257" s="30"/>
      <c r="F257" s="11"/>
      <c r="G257" s="144"/>
      <c r="H257" s="30"/>
      <c r="I257" s="11"/>
      <c r="J257" s="31"/>
      <c r="K257" s="144"/>
      <c r="L257" s="115"/>
      <c r="N257" s="5" t="s">
        <v>184</v>
      </c>
      <c r="O257" s="204" t="s">
        <v>689</v>
      </c>
      <c r="P257" s="204"/>
    </row>
    <row r="258" spans="1:16" x14ac:dyDescent="0.2">
      <c r="A258" s="117" t="s">
        <v>0</v>
      </c>
      <c r="B258" s="117" t="s">
        <v>0</v>
      </c>
    </row>
    <row r="259" spans="1:16" x14ac:dyDescent="0.2">
      <c r="B259" s="117" t="s">
        <v>0</v>
      </c>
      <c r="O259" s="205" t="s">
        <v>317</v>
      </c>
      <c r="P259" s="205"/>
    </row>
    <row r="260" spans="1:16" x14ac:dyDescent="0.2">
      <c r="B260" s="117" t="s">
        <v>0</v>
      </c>
    </row>
    <row r="261" spans="1:16" x14ac:dyDescent="0.2">
      <c r="B261" s="117" t="s">
        <v>0</v>
      </c>
      <c r="O261" s="110">
        <v>1</v>
      </c>
      <c r="P261" s="111" t="s">
        <v>690</v>
      </c>
    </row>
    <row r="262" spans="1:16" x14ac:dyDescent="0.2">
      <c r="B262" s="117" t="s">
        <v>0</v>
      </c>
    </row>
    <row r="263" spans="1:16" x14ac:dyDescent="0.2">
      <c r="O263" s="205" t="s">
        <v>318</v>
      </c>
      <c r="P263" s="205"/>
    </row>
    <row r="265" spans="1:16" x14ac:dyDescent="0.2">
      <c r="O265" s="113"/>
    </row>
    <row r="266" spans="1:16" x14ac:dyDescent="0.2">
      <c r="O266" s="113"/>
    </row>
    <row r="268" spans="1:16" x14ac:dyDescent="0.2">
      <c r="O268" s="205" t="s">
        <v>319</v>
      </c>
      <c r="P268" s="205"/>
    </row>
    <row r="271" spans="1:16" ht="15.75" x14ac:dyDescent="0.25">
      <c r="A271" s="117" t="s">
        <v>0</v>
      </c>
      <c r="B271" s="117" t="s">
        <v>0</v>
      </c>
      <c r="C271" s="6"/>
      <c r="E271" s="6"/>
      <c r="F271" s="6"/>
      <c r="G271" s="6"/>
      <c r="H271" s="6"/>
      <c r="I271" s="6"/>
      <c r="J271" s="6"/>
      <c r="K271" s="6"/>
      <c r="L271" s="6"/>
      <c r="N271" s="7" t="s">
        <v>185</v>
      </c>
      <c r="O271" s="208" t="s">
        <v>691</v>
      </c>
      <c r="P271" s="208"/>
    </row>
    <row r="272" spans="1:16" ht="13.5" thickBot="1" x14ac:dyDescent="0.25">
      <c r="A272" s="117" t="s">
        <v>0</v>
      </c>
      <c r="B272" s="117" t="s">
        <v>0</v>
      </c>
    </row>
    <row r="273" spans="1:16" ht="16.5" thickBot="1" x14ac:dyDescent="0.3">
      <c r="A273" s="117" t="s">
        <v>0</v>
      </c>
      <c r="B273" s="117" t="s">
        <v>0</v>
      </c>
      <c r="C273" s="11">
        <v>3</v>
      </c>
      <c r="D273" s="29"/>
      <c r="E273" s="30"/>
      <c r="F273" s="11"/>
      <c r="G273" s="144"/>
      <c r="H273" s="11"/>
      <c r="I273" s="144"/>
      <c r="J273" s="11"/>
      <c r="K273" s="144"/>
      <c r="L273" s="115"/>
      <c r="N273" s="5" t="s">
        <v>186</v>
      </c>
      <c r="O273" s="204" t="s">
        <v>692</v>
      </c>
      <c r="P273" s="204"/>
    </row>
    <row r="274" spans="1:16" x14ac:dyDescent="0.2">
      <c r="A274" s="117" t="s">
        <v>0</v>
      </c>
      <c r="B274" s="117" t="s">
        <v>0</v>
      </c>
    </row>
    <row r="275" spans="1:16" x14ac:dyDescent="0.2">
      <c r="B275" s="117" t="s">
        <v>0</v>
      </c>
      <c r="O275" s="205" t="s">
        <v>317</v>
      </c>
      <c r="P275" s="205"/>
    </row>
    <row r="276" spans="1:16" x14ac:dyDescent="0.2">
      <c r="B276" s="117" t="s">
        <v>0</v>
      </c>
    </row>
    <row r="277" spans="1:16" x14ac:dyDescent="0.2">
      <c r="B277" s="117" t="s">
        <v>0</v>
      </c>
      <c r="O277" s="110">
        <v>3</v>
      </c>
      <c r="P277" s="111" t="s">
        <v>693</v>
      </c>
    </row>
    <row r="278" spans="1:16" x14ac:dyDescent="0.2">
      <c r="B278" s="117" t="s">
        <v>0</v>
      </c>
    </row>
    <row r="279" spans="1:16" x14ac:dyDescent="0.2">
      <c r="O279" s="205" t="s">
        <v>318</v>
      </c>
      <c r="P279" s="205"/>
    </row>
    <row r="281" spans="1:16" x14ac:dyDescent="0.2">
      <c r="O281" s="113"/>
    </row>
    <row r="282" spans="1:16" x14ac:dyDescent="0.2">
      <c r="O282" s="113"/>
    </row>
    <row r="284" spans="1:16" x14ac:dyDescent="0.2">
      <c r="O284" s="205" t="s">
        <v>319</v>
      </c>
      <c r="P284" s="205"/>
    </row>
  </sheetData>
  <autoFilter ref="A1:B284"/>
  <mergeCells count="78">
    <mergeCell ref="O275:P275"/>
    <mergeCell ref="O279:P279"/>
    <mergeCell ref="O284:P284"/>
    <mergeCell ref="O259:P259"/>
    <mergeCell ref="O263:P263"/>
    <mergeCell ref="O268:P268"/>
    <mergeCell ref="O271:P271"/>
    <mergeCell ref="O273:P273"/>
    <mergeCell ref="O241:P241"/>
    <mergeCell ref="O243:P243"/>
    <mergeCell ref="O249:P249"/>
    <mergeCell ref="O254:P254"/>
    <mergeCell ref="O257:P257"/>
    <mergeCell ref="O227:P227"/>
    <mergeCell ref="O229:P229"/>
    <mergeCell ref="O233:P233"/>
    <mergeCell ref="O238:P238"/>
    <mergeCell ref="O210:P210"/>
    <mergeCell ref="O212:P212"/>
    <mergeCell ref="O217:P217"/>
    <mergeCell ref="O222:P222"/>
    <mergeCell ref="O225:P225"/>
    <mergeCell ref="O193:P193"/>
    <mergeCell ref="O195:P195"/>
    <mergeCell ref="O200:P200"/>
    <mergeCell ref="O205:P205"/>
    <mergeCell ref="O208:P208"/>
    <mergeCell ref="O175:P175"/>
    <mergeCell ref="O177:P177"/>
    <mergeCell ref="O179:P179"/>
    <mergeCell ref="O185:P185"/>
    <mergeCell ref="O190:P190"/>
    <mergeCell ref="O159:P159"/>
    <mergeCell ref="O161:P161"/>
    <mergeCell ref="O165:P165"/>
    <mergeCell ref="O170:P170"/>
    <mergeCell ref="O173:P173"/>
    <mergeCell ref="O142:P142"/>
    <mergeCell ref="O145:P145"/>
    <mergeCell ref="O147:P147"/>
    <mergeCell ref="O151:P151"/>
    <mergeCell ref="O156:P156"/>
    <mergeCell ref="O121:P121"/>
    <mergeCell ref="O126:P126"/>
    <mergeCell ref="O129:P129"/>
    <mergeCell ref="O131:P131"/>
    <mergeCell ref="O137:P137"/>
    <mergeCell ref="O94:P94"/>
    <mergeCell ref="O103:P103"/>
    <mergeCell ref="O108:P108"/>
    <mergeCell ref="O111:P111"/>
    <mergeCell ref="O113:P113"/>
    <mergeCell ref="O74:P74"/>
    <mergeCell ref="O76:P76"/>
    <mergeCell ref="O84:P84"/>
    <mergeCell ref="O89:P89"/>
    <mergeCell ref="O92:P92"/>
    <mergeCell ref="O57:P57"/>
    <mergeCell ref="O59:P59"/>
    <mergeCell ref="O64:P64"/>
    <mergeCell ref="O69:P69"/>
    <mergeCell ref="O72:P72"/>
    <mergeCell ref="O40:P40"/>
    <mergeCell ref="O42:P42"/>
    <mergeCell ref="O44:P44"/>
    <mergeCell ref="O49:P49"/>
    <mergeCell ref="O54:P54"/>
    <mergeCell ref="O23:P23"/>
    <mergeCell ref="O25:P25"/>
    <mergeCell ref="O30:P30"/>
    <mergeCell ref="O35:P35"/>
    <mergeCell ref="O38:P38"/>
    <mergeCell ref="O20:P20"/>
    <mergeCell ref="O2:P2"/>
    <mergeCell ref="O6:P6"/>
    <mergeCell ref="O8:P8"/>
    <mergeCell ref="O10:P10"/>
    <mergeCell ref="O15:P15"/>
  </mergeCells>
  <dataValidations count="1">
    <dataValidation type="list" allowBlank="1" showInputMessage="1" showErrorMessage="1" sqref="E8:L8">
      <formula1>"V,X"</formula1>
    </dataValidation>
  </dataValidations>
  <pageMargins left="0.7" right="0.7" top="0.75" bottom="0.75" header="0.3" footer="0.3"/>
  <pageSetup paperSize="9"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zoomScaleNormal="100" workbookViewId="0">
      <selection activeCell="O2" sqref="O2:P2"/>
    </sheetView>
  </sheetViews>
  <sheetFormatPr defaultRowHeight="12.75" x14ac:dyDescent="0.2"/>
  <cols>
    <col min="1" max="2" width="3.28515625" style="157" bestFit="1" customWidth="1"/>
    <col min="3" max="3" width="9.7109375" style="1" customWidth="1"/>
    <col min="4" max="4" width="2.7109375" style="1" customWidth="1"/>
    <col min="5" max="12" width="6.7109375" style="1" customWidth="1"/>
    <col min="13" max="13" width="2.7109375" style="1" customWidth="1"/>
    <col min="14" max="14" width="9.140625" style="1"/>
    <col min="15" max="15" width="3" style="119" bestFit="1" customWidth="1"/>
    <col min="16" max="16" width="111.28515625" style="1" customWidth="1"/>
    <col min="17" max="16384" width="9.140625" style="1"/>
  </cols>
  <sheetData>
    <row r="1" spans="1:16" ht="150" customHeight="1" thickBot="1" x14ac:dyDescent="0.25">
      <c r="A1" s="156" t="s">
        <v>309</v>
      </c>
      <c r="B1" s="156" t="s">
        <v>310</v>
      </c>
      <c r="C1" s="2"/>
      <c r="D1" s="2"/>
      <c r="E1" s="164" t="s">
        <v>282</v>
      </c>
      <c r="F1" s="164" t="s">
        <v>283</v>
      </c>
      <c r="G1" s="164" t="s">
        <v>284</v>
      </c>
      <c r="H1" s="164" t="s">
        <v>285</v>
      </c>
      <c r="I1" s="164" t="s">
        <v>286</v>
      </c>
      <c r="J1" s="164" t="s">
        <v>287</v>
      </c>
      <c r="K1" s="164" t="s">
        <v>288</v>
      </c>
      <c r="L1" s="164" t="s">
        <v>289</v>
      </c>
    </row>
    <row r="2" spans="1:16" ht="27" thickTop="1" thickBot="1" x14ac:dyDescent="0.4">
      <c r="A2" s="157" t="s">
        <v>0</v>
      </c>
      <c r="B2" s="157" t="s">
        <v>0</v>
      </c>
      <c r="C2" s="85" t="s">
        <v>311</v>
      </c>
      <c r="D2" s="10"/>
      <c r="E2" s="86" t="s">
        <v>291</v>
      </c>
      <c r="F2" s="87" t="s">
        <v>292</v>
      </c>
      <c r="G2" s="87" t="s">
        <v>293</v>
      </c>
      <c r="H2" s="87" t="s">
        <v>294</v>
      </c>
      <c r="I2" s="87" t="s">
        <v>295</v>
      </c>
      <c r="J2" s="87" t="s">
        <v>296</v>
      </c>
      <c r="K2" s="87" t="s">
        <v>297</v>
      </c>
      <c r="L2" s="87" t="s">
        <v>290</v>
      </c>
      <c r="N2" s="20" t="s">
        <v>8</v>
      </c>
      <c r="O2" s="219" t="s">
        <v>694</v>
      </c>
      <c r="P2" s="219"/>
    </row>
    <row r="3" spans="1:16" ht="14.25" thickTop="1" thickBot="1" x14ac:dyDescent="0.25">
      <c r="A3" s="157" t="s">
        <v>0</v>
      </c>
      <c r="B3" s="157" t="s">
        <v>0</v>
      </c>
      <c r="C3" s="84">
        <v>160</v>
      </c>
      <c r="E3" s="89">
        <f>IF(E8="X",-20,0)+IF(E22="X",-20,0)+IF(E37="X",-20,0)+E58+E72+IF(E88="X",-20,E88)+IF(E103="X",-20,E103)+IF(E124="X",-20,E124)</f>
        <v>0</v>
      </c>
      <c r="F3" s="89">
        <f t="shared" ref="F3:L3" si="0">IF(F8="X",-20,0)+IF(F22="X",-20,0)+IF(F37="X",-20,0)+F58+F72+IF(F88="X",-20,F88)+IF(F103="X",-20,F103)+IF(F124="X",-20,F124)</f>
        <v>0</v>
      </c>
      <c r="G3" s="89">
        <f t="shared" si="0"/>
        <v>0</v>
      </c>
      <c r="H3" s="89">
        <f t="shared" si="0"/>
        <v>0</v>
      </c>
      <c r="I3" s="89">
        <f t="shared" si="0"/>
        <v>0</v>
      </c>
      <c r="J3" s="89">
        <f t="shared" si="0"/>
        <v>0</v>
      </c>
      <c r="K3" s="89">
        <f t="shared" si="0"/>
        <v>0</v>
      </c>
      <c r="L3" s="89">
        <f t="shared" si="0"/>
        <v>0</v>
      </c>
    </row>
    <row r="4" spans="1:16" ht="14.25" thickTop="1" thickBot="1" x14ac:dyDescent="0.25">
      <c r="A4" s="157" t="s">
        <v>0</v>
      </c>
      <c r="B4" s="157" t="s">
        <v>0</v>
      </c>
      <c r="E4" s="84">
        <f>$C$3</f>
        <v>160</v>
      </c>
      <c r="F4" s="88">
        <f t="shared" ref="F4:L4" si="1">$C$3</f>
        <v>160</v>
      </c>
      <c r="G4" s="88">
        <f t="shared" si="1"/>
        <v>160</v>
      </c>
      <c r="H4" s="88">
        <f t="shared" si="1"/>
        <v>160</v>
      </c>
      <c r="I4" s="88">
        <f t="shared" si="1"/>
        <v>160</v>
      </c>
      <c r="J4" s="88">
        <f t="shared" si="1"/>
        <v>160</v>
      </c>
      <c r="K4" s="88">
        <f t="shared" si="1"/>
        <v>160</v>
      </c>
      <c r="L4" s="88">
        <f t="shared" si="1"/>
        <v>160</v>
      </c>
    </row>
    <row r="5" spans="1:16" ht="13.5" thickTop="1" x14ac:dyDescent="0.2">
      <c r="A5" s="157" t="s">
        <v>0</v>
      </c>
      <c r="B5" s="157" t="s">
        <v>0</v>
      </c>
    </row>
    <row r="6" spans="1:16" ht="15.75" x14ac:dyDescent="0.25">
      <c r="A6" s="157" t="s">
        <v>0</v>
      </c>
      <c r="B6" s="157" t="s">
        <v>0</v>
      </c>
      <c r="C6" s="6"/>
      <c r="E6" s="6"/>
      <c r="F6" s="6"/>
      <c r="G6" s="6"/>
      <c r="H6" s="6"/>
      <c r="I6" s="6"/>
      <c r="J6" s="6"/>
      <c r="K6" s="6"/>
      <c r="L6" s="6"/>
      <c r="N6" s="7" t="s">
        <v>187</v>
      </c>
      <c r="O6" s="208" t="s">
        <v>493</v>
      </c>
      <c r="P6" s="208"/>
    </row>
    <row r="7" spans="1:16" ht="13.5" thickBot="1" x14ac:dyDescent="0.25">
      <c r="A7" s="157" t="s">
        <v>0</v>
      </c>
      <c r="B7" s="157" t="s">
        <v>0</v>
      </c>
    </row>
    <row r="8" spans="1:16" ht="16.5" thickBot="1" x14ac:dyDescent="0.3">
      <c r="A8" s="157" t="s">
        <v>0</v>
      </c>
      <c r="B8" s="157" t="s">
        <v>0</v>
      </c>
      <c r="C8" s="11" t="s">
        <v>312</v>
      </c>
      <c r="D8" s="2"/>
      <c r="E8" s="30"/>
      <c r="F8" s="115"/>
      <c r="G8" s="115"/>
      <c r="H8" s="115"/>
      <c r="I8" s="115"/>
      <c r="J8" s="115"/>
      <c r="K8" s="115"/>
      <c r="L8" s="115"/>
      <c r="N8" s="5" t="s">
        <v>188</v>
      </c>
      <c r="O8" s="204" t="s">
        <v>695</v>
      </c>
      <c r="P8" s="204"/>
    </row>
    <row r="9" spans="1:16" x14ac:dyDescent="0.2">
      <c r="A9" s="157" t="s">
        <v>0</v>
      </c>
      <c r="B9" s="157" t="s">
        <v>0</v>
      </c>
    </row>
    <row r="10" spans="1:16" x14ac:dyDescent="0.2">
      <c r="B10" s="157" t="s">
        <v>0</v>
      </c>
      <c r="O10" s="205" t="s">
        <v>317</v>
      </c>
      <c r="P10" s="205"/>
    </row>
    <row r="11" spans="1:16" x14ac:dyDescent="0.2">
      <c r="B11" s="157" t="s">
        <v>0</v>
      </c>
    </row>
    <row r="12" spans="1:16" x14ac:dyDescent="0.2">
      <c r="B12" s="157" t="s">
        <v>0</v>
      </c>
      <c r="O12" s="110" t="s">
        <v>50</v>
      </c>
      <c r="P12" s="111" t="s">
        <v>696</v>
      </c>
    </row>
    <row r="13" spans="1:16" x14ac:dyDescent="0.2">
      <c r="B13" s="157" t="s">
        <v>0</v>
      </c>
    </row>
    <row r="14" spans="1:16" x14ac:dyDescent="0.2">
      <c r="O14" s="205" t="s">
        <v>318</v>
      </c>
      <c r="P14" s="205"/>
    </row>
    <row r="16" spans="1:16" x14ac:dyDescent="0.2">
      <c r="O16" s="113"/>
    </row>
    <row r="17" spans="1:16" x14ac:dyDescent="0.2">
      <c r="O17" s="113"/>
    </row>
    <row r="19" spans="1:16" x14ac:dyDescent="0.2">
      <c r="O19" s="205" t="s">
        <v>319</v>
      </c>
      <c r="P19" s="205"/>
    </row>
    <row r="21" spans="1:16" ht="13.5" thickBot="1" x14ac:dyDescent="0.25"/>
    <row r="22" spans="1:16" ht="16.5" thickBot="1" x14ac:dyDescent="0.3">
      <c r="A22" s="157" t="s">
        <v>0</v>
      </c>
      <c r="B22" s="157" t="s">
        <v>0</v>
      </c>
      <c r="C22" s="11" t="s">
        <v>312</v>
      </c>
      <c r="D22" s="29"/>
      <c r="E22" s="30"/>
      <c r="F22" s="115"/>
      <c r="G22" s="115"/>
      <c r="H22" s="115"/>
      <c r="I22" s="115"/>
      <c r="J22" s="115"/>
      <c r="K22" s="115"/>
      <c r="L22" s="115"/>
      <c r="N22" s="5" t="s">
        <v>189</v>
      </c>
      <c r="O22" s="204" t="s">
        <v>697</v>
      </c>
      <c r="P22" s="204"/>
    </row>
    <row r="23" spans="1:16" x14ac:dyDescent="0.2">
      <c r="A23" s="157" t="s">
        <v>0</v>
      </c>
      <c r="B23" s="157" t="s">
        <v>0</v>
      </c>
    </row>
    <row r="24" spans="1:16" x14ac:dyDescent="0.2">
      <c r="B24" s="157" t="s">
        <v>0</v>
      </c>
      <c r="O24" s="205" t="s">
        <v>317</v>
      </c>
      <c r="P24" s="205"/>
    </row>
    <row r="25" spans="1:16" x14ac:dyDescent="0.2">
      <c r="B25" s="157" t="s">
        <v>0</v>
      </c>
    </row>
    <row r="26" spans="1:16" ht="25.5" x14ac:dyDescent="0.2">
      <c r="B26" s="157" t="s">
        <v>0</v>
      </c>
      <c r="O26" s="110" t="s">
        <v>50</v>
      </c>
      <c r="P26" s="111" t="s">
        <v>698</v>
      </c>
    </row>
    <row r="27" spans="1:16" ht="25.5" x14ac:dyDescent="0.2">
      <c r="B27" s="157" t="s">
        <v>0</v>
      </c>
      <c r="O27" s="110" t="s">
        <v>50</v>
      </c>
      <c r="P27" s="111" t="s">
        <v>699</v>
      </c>
    </row>
    <row r="28" spans="1:16" x14ac:dyDescent="0.2">
      <c r="B28" s="157" t="s">
        <v>0</v>
      </c>
    </row>
    <row r="29" spans="1:16" x14ac:dyDescent="0.2">
      <c r="O29" s="205" t="s">
        <v>318</v>
      </c>
      <c r="P29" s="205"/>
    </row>
    <row r="31" spans="1:16" x14ac:dyDescent="0.2">
      <c r="O31" s="113"/>
    </row>
    <row r="32" spans="1:16" x14ac:dyDescent="0.2">
      <c r="O32" s="113"/>
    </row>
    <row r="34" spans="1:16" x14ac:dyDescent="0.2">
      <c r="O34" s="205" t="s">
        <v>319</v>
      </c>
      <c r="P34" s="205"/>
    </row>
    <row r="36" spans="1:16" ht="13.5" thickBot="1" x14ac:dyDescent="0.25"/>
    <row r="37" spans="1:16" ht="16.5" thickBot="1" x14ac:dyDescent="0.3">
      <c r="A37" s="157" t="s">
        <v>0</v>
      </c>
      <c r="B37" s="157" t="s">
        <v>0</v>
      </c>
      <c r="C37" s="11" t="s">
        <v>312</v>
      </c>
      <c r="D37" s="29"/>
      <c r="E37" s="30"/>
      <c r="F37" s="115"/>
      <c r="G37" s="115"/>
      <c r="H37" s="115"/>
      <c r="I37" s="115"/>
      <c r="J37" s="115"/>
      <c r="K37" s="115"/>
      <c r="L37" s="115"/>
      <c r="N37" s="5" t="s">
        <v>190</v>
      </c>
      <c r="O37" s="204" t="s">
        <v>700</v>
      </c>
      <c r="P37" s="204"/>
    </row>
    <row r="38" spans="1:16" x14ac:dyDescent="0.2">
      <c r="A38" s="157" t="s">
        <v>0</v>
      </c>
      <c r="B38" s="157" t="s">
        <v>0</v>
      </c>
    </row>
    <row r="39" spans="1:16" x14ac:dyDescent="0.2">
      <c r="B39" s="157" t="s">
        <v>0</v>
      </c>
      <c r="O39" s="205" t="s">
        <v>317</v>
      </c>
      <c r="P39" s="205"/>
    </row>
    <row r="40" spans="1:16" x14ac:dyDescent="0.2">
      <c r="B40" s="157" t="s">
        <v>0</v>
      </c>
    </row>
    <row r="41" spans="1:16" x14ac:dyDescent="0.2">
      <c r="B41" s="157" t="s">
        <v>0</v>
      </c>
      <c r="O41" s="110" t="s">
        <v>50</v>
      </c>
      <c r="P41" s="111" t="s">
        <v>701</v>
      </c>
    </row>
    <row r="42" spans="1:16" ht="25.5" x14ac:dyDescent="0.2">
      <c r="B42" s="157" t="s">
        <v>0</v>
      </c>
      <c r="O42" s="110" t="s">
        <v>50</v>
      </c>
      <c r="P42" s="111" t="s">
        <v>702</v>
      </c>
    </row>
    <row r="43" spans="1:16" x14ac:dyDescent="0.2">
      <c r="B43" s="157" t="s">
        <v>0</v>
      </c>
    </row>
    <row r="44" spans="1:16" x14ac:dyDescent="0.2">
      <c r="O44" s="205" t="s">
        <v>318</v>
      </c>
      <c r="P44" s="205"/>
    </row>
    <row r="46" spans="1:16" x14ac:dyDescent="0.2">
      <c r="O46" s="113"/>
    </row>
    <row r="47" spans="1:16" x14ac:dyDescent="0.2">
      <c r="O47" s="113"/>
    </row>
    <row r="49" spans="1:16" x14ac:dyDescent="0.2">
      <c r="O49" s="205" t="s">
        <v>319</v>
      </c>
      <c r="P49" s="205"/>
    </row>
    <row r="52" spans="1:16" ht="15.75" x14ac:dyDescent="0.25">
      <c r="A52" s="157" t="s">
        <v>0</v>
      </c>
      <c r="B52" s="157" t="s">
        <v>0</v>
      </c>
      <c r="C52" s="6"/>
      <c r="E52" s="6"/>
      <c r="F52" s="6"/>
      <c r="G52" s="6"/>
      <c r="H52" s="6"/>
      <c r="I52" s="6"/>
      <c r="J52" s="6"/>
      <c r="K52" s="6"/>
      <c r="L52" s="6"/>
      <c r="N52" s="7" t="s">
        <v>191</v>
      </c>
      <c r="O52" s="208" t="s">
        <v>703</v>
      </c>
      <c r="P52" s="208"/>
    </row>
    <row r="53" spans="1:16" x14ac:dyDescent="0.2">
      <c r="A53" s="157" t="s">
        <v>0</v>
      </c>
      <c r="B53" s="157" t="s">
        <v>0</v>
      </c>
    </row>
    <row r="54" spans="1:16" ht="38.25" customHeight="1" x14ac:dyDescent="0.2">
      <c r="B54" s="157" t="s">
        <v>0</v>
      </c>
      <c r="E54" s="220" t="s">
        <v>726</v>
      </c>
      <c r="F54" s="220"/>
      <c r="G54" s="220"/>
      <c r="H54" s="220"/>
      <c r="I54" s="220"/>
      <c r="J54" s="220"/>
      <c r="K54" s="220"/>
      <c r="L54" s="220"/>
    </row>
    <row r="55" spans="1:16" ht="25.5" customHeight="1" x14ac:dyDescent="0.2">
      <c r="B55" s="157" t="s">
        <v>0</v>
      </c>
      <c r="E55" s="221" t="s">
        <v>721</v>
      </c>
      <c r="F55" s="221"/>
      <c r="G55" s="221"/>
      <c r="H55" s="221"/>
      <c r="I55" s="4"/>
      <c r="J55" s="1" t="s">
        <v>14</v>
      </c>
      <c r="K55" s="1" t="s">
        <v>194</v>
      </c>
      <c r="L55" s="1">
        <f>ROUND(80*$I$55%,0)</f>
        <v>0</v>
      </c>
    </row>
    <row r="56" spans="1:16" x14ac:dyDescent="0.2">
      <c r="B56" s="157" t="s">
        <v>0</v>
      </c>
      <c r="E56" s="221" t="s">
        <v>722</v>
      </c>
      <c r="F56" s="221"/>
      <c r="G56" s="221"/>
      <c r="H56" s="221"/>
      <c r="I56" s="4"/>
      <c r="J56" s="1" t="s">
        <v>14</v>
      </c>
      <c r="K56" s="1" t="s">
        <v>195</v>
      </c>
      <c r="L56" s="1">
        <f>ROUND(80*$I$56%,0)</f>
        <v>0</v>
      </c>
    </row>
    <row r="57" spans="1:16" ht="13.5" thickBot="1" x14ac:dyDescent="0.25">
      <c r="B57" s="157" t="s">
        <v>0</v>
      </c>
    </row>
    <row r="58" spans="1:16" ht="16.5" thickBot="1" x14ac:dyDescent="0.3">
      <c r="A58" s="157" t="s">
        <v>0</v>
      </c>
      <c r="B58" s="157" t="s">
        <v>0</v>
      </c>
      <c r="C58" s="11">
        <f>$L$55</f>
        <v>0</v>
      </c>
      <c r="D58" s="29"/>
      <c r="E58" s="30">
        <f>MIN($C$58,ROUND(2*E62*$C$58,0))</f>
        <v>0</v>
      </c>
      <c r="F58" s="115">
        <f t="shared" ref="F58:L58" si="2">MIN($C$58,ROUND(2*F62*$C$58,0))</f>
        <v>0</v>
      </c>
      <c r="G58" s="115">
        <f t="shared" si="2"/>
        <v>0</v>
      </c>
      <c r="H58" s="115">
        <f t="shared" si="2"/>
        <v>0</v>
      </c>
      <c r="I58" s="115">
        <f t="shared" si="2"/>
        <v>0</v>
      </c>
      <c r="J58" s="115">
        <f t="shared" si="2"/>
        <v>0</v>
      </c>
      <c r="K58" s="115">
        <f t="shared" si="2"/>
        <v>0</v>
      </c>
      <c r="L58" s="115">
        <f t="shared" si="2"/>
        <v>0</v>
      </c>
      <c r="N58" s="5" t="s">
        <v>192</v>
      </c>
      <c r="O58" s="204" t="s">
        <v>704</v>
      </c>
      <c r="P58" s="204"/>
    </row>
    <row r="59" spans="1:16" x14ac:dyDescent="0.2">
      <c r="A59" s="157" t="s">
        <v>0</v>
      </c>
      <c r="B59" s="157" t="s">
        <v>0</v>
      </c>
    </row>
    <row r="60" spans="1:16" x14ac:dyDescent="0.2">
      <c r="B60" s="157" t="s">
        <v>0</v>
      </c>
      <c r="O60" s="205" t="s">
        <v>317</v>
      </c>
      <c r="P60" s="205"/>
    </row>
    <row r="61" spans="1:16" ht="38.25" customHeight="1" x14ac:dyDescent="0.2">
      <c r="B61" s="157" t="s">
        <v>0</v>
      </c>
      <c r="E61" s="220" t="s">
        <v>724</v>
      </c>
      <c r="F61" s="220"/>
      <c r="G61" s="220"/>
      <c r="H61" s="220"/>
      <c r="I61" s="220"/>
      <c r="J61" s="220"/>
      <c r="K61" s="220"/>
      <c r="L61" s="220"/>
    </row>
    <row r="62" spans="1:16" ht="38.25" x14ac:dyDescent="0.2">
      <c r="B62" s="157" t="s">
        <v>0</v>
      </c>
      <c r="E62" s="162"/>
      <c r="F62" s="162"/>
      <c r="G62" s="162"/>
      <c r="H62" s="162"/>
      <c r="I62" s="162"/>
      <c r="J62" s="162"/>
      <c r="K62" s="162"/>
      <c r="L62" s="162"/>
      <c r="O62" s="110">
        <f>$C$58</f>
        <v>0</v>
      </c>
      <c r="P62" s="111" t="s">
        <v>705</v>
      </c>
    </row>
    <row r="63" spans="1:16" x14ac:dyDescent="0.2">
      <c r="B63" s="157" t="s">
        <v>0</v>
      </c>
    </row>
    <row r="64" spans="1:16" x14ac:dyDescent="0.2">
      <c r="O64" s="205" t="s">
        <v>318</v>
      </c>
      <c r="P64" s="205"/>
    </row>
    <row r="66" spans="1:16" x14ac:dyDescent="0.2">
      <c r="O66" s="113"/>
    </row>
    <row r="67" spans="1:16" x14ac:dyDescent="0.2">
      <c r="O67" s="113"/>
    </row>
    <row r="69" spans="1:16" x14ac:dyDescent="0.2">
      <c r="O69" s="205" t="s">
        <v>319</v>
      </c>
      <c r="P69" s="205"/>
    </row>
    <row r="71" spans="1:16" ht="13.5" thickBot="1" x14ac:dyDescent="0.25"/>
    <row r="72" spans="1:16" ht="16.5" thickBot="1" x14ac:dyDescent="0.3">
      <c r="A72" s="157" t="s">
        <v>0</v>
      </c>
      <c r="B72" s="157" t="s">
        <v>0</v>
      </c>
      <c r="C72" s="11">
        <f>$L$56</f>
        <v>0</v>
      </c>
      <c r="D72" s="29"/>
      <c r="E72" s="30">
        <f>MIN($C$72,ROUND(1.25*E76*$C$72,0))</f>
        <v>0</v>
      </c>
      <c r="F72" s="115">
        <f t="shared" ref="F72:L72" si="3">MIN($C$72,ROUND(1.25*F76*$C$72,0))</f>
        <v>0</v>
      </c>
      <c r="G72" s="115">
        <f t="shared" si="3"/>
        <v>0</v>
      </c>
      <c r="H72" s="115">
        <f t="shared" si="3"/>
        <v>0</v>
      </c>
      <c r="I72" s="115">
        <f t="shared" si="3"/>
        <v>0</v>
      </c>
      <c r="J72" s="115">
        <f t="shared" si="3"/>
        <v>0</v>
      </c>
      <c r="K72" s="115">
        <f t="shared" si="3"/>
        <v>0</v>
      </c>
      <c r="L72" s="115">
        <f t="shared" si="3"/>
        <v>0</v>
      </c>
      <c r="N72" s="5" t="s">
        <v>193</v>
      </c>
      <c r="O72" s="204" t="s">
        <v>706</v>
      </c>
      <c r="P72" s="204"/>
    </row>
    <row r="73" spans="1:16" x14ac:dyDescent="0.2">
      <c r="A73" s="157" t="s">
        <v>0</v>
      </c>
      <c r="B73" s="157" t="s">
        <v>0</v>
      </c>
    </row>
    <row r="74" spans="1:16" x14ac:dyDescent="0.2">
      <c r="B74" s="157" t="s">
        <v>0</v>
      </c>
      <c r="O74" s="205" t="s">
        <v>317</v>
      </c>
      <c r="P74" s="205"/>
    </row>
    <row r="75" spans="1:16" ht="38.25" customHeight="1" x14ac:dyDescent="0.2">
      <c r="B75" s="157" t="s">
        <v>0</v>
      </c>
      <c r="E75" s="220" t="s">
        <v>725</v>
      </c>
      <c r="F75" s="220"/>
      <c r="G75" s="220"/>
      <c r="H75" s="220"/>
      <c r="I75" s="220"/>
      <c r="J75" s="220"/>
      <c r="K75" s="220"/>
      <c r="L75" s="220"/>
    </row>
    <row r="76" spans="1:16" ht="38.25" x14ac:dyDescent="0.2">
      <c r="B76" s="157" t="s">
        <v>0</v>
      </c>
      <c r="E76" s="162"/>
      <c r="F76" s="162"/>
      <c r="G76" s="162"/>
      <c r="H76" s="162"/>
      <c r="I76" s="162"/>
      <c r="J76" s="162"/>
      <c r="K76" s="162"/>
      <c r="L76" s="162"/>
      <c r="O76" s="110">
        <f>$C$72</f>
        <v>0</v>
      </c>
      <c r="P76" s="111" t="s">
        <v>707</v>
      </c>
    </row>
    <row r="77" spans="1:16" x14ac:dyDescent="0.2">
      <c r="B77" s="157" t="s">
        <v>0</v>
      </c>
    </row>
    <row r="78" spans="1:16" x14ac:dyDescent="0.2">
      <c r="O78" s="205" t="s">
        <v>318</v>
      </c>
      <c r="P78" s="205"/>
    </row>
    <row r="80" spans="1:16" x14ac:dyDescent="0.2">
      <c r="O80" s="113"/>
    </row>
    <row r="81" spans="1:16" x14ac:dyDescent="0.2">
      <c r="O81" s="113"/>
    </row>
    <row r="83" spans="1:16" x14ac:dyDescent="0.2">
      <c r="O83" s="205" t="s">
        <v>319</v>
      </c>
      <c r="P83" s="205"/>
    </row>
    <row r="86" spans="1:16" ht="15.75" x14ac:dyDescent="0.25">
      <c r="A86" s="157" t="s">
        <v>0</v>
      </c>
      <c r="B86" s="157" t="s">
        <v>0</v>
      </c>
      <c r="C86" s="6"/>
      <c r="E86" s="6"/>
      <c r="F86" s="6"/>
      <c r="G86" s="6"/>
      <c r="H86" s="6"/>
      <c r="I86" s="6"/>
      <c r="J86" s="6"/>
      <c r="K86" s="6"/>
      <c r="L86" s="6"/>
      <c r="N86" s="7" t="s">
        <v>196</v>
      </c>
      <c r="O86" s="208" t="s">
        <v>708</v>
      </c>
      <c r="P86" s="208"/>
    </row>
    <row r="87" spans="1:16" ht="13.5" thickBot="1" x14ac:dyDescent="0.25">
      <c r="A87" s="157" t="s">
        <v>0</v>
      </c>
      <c r="B87" s="157" t="s">
        <v>0</v>
      </c>
    </row>
    <row r="88" spans="1:16" ht="16.5" thickBot="1" x14ac:dyDescent="0.3">
      <c r="A88" s="157" t="s">
        <v>0</v>
      </c>
      <c r="B88" s="157" t="s">
        <v>0</v>
      </c>
      <c r="C88" s="11">
        <v>20</v>
      </c>
      <c r="D88" s="29"/>
      <c r="E88" s="30"/>
      <c r="F88" s="139"/>
      <c r="G88" s="115"/>
      <c r="H88" s="115"/>
      <c r="I88" s="115"/>
      <c r="J88" s="115"/>
      <c r="K88" s="115"/>
      <c r="L88" s="115"/>
      <c r="N88" s="5" t="s">
        <v>197</v>
      </c>
      <c r="O88" s="204" t="s">
        <v>709</v>
      </c>
      <c r="P88" s="204"/>
    </row>
    <row r="89" spans="1:16" x14ac:dyDescent="0.2">
      <c r="A89" s="157" t="s">
        <v>0</v>
      </c>
      <c r="B89" s="157" t="s">
        <v>0</v>
      </c>
    </row>
    <row r="90" spans="1:16" x14ac:dyDescent="0.2">
      <c r="B90" s="157" t="s">
        <v>0</v>
      </c>
      <c r="O90" s="205" t="s">
        <v>317</v>
      </c>
      <c r="P90" s="205"/>
    </row>
    <row r="91" spans="1:16" x14ac:dyDescent="0.2">
      <c r="B91" s="157" t="s">
        <v>0</v>
      </c>
    </row>
    <row r="92" spans="1:16" ht="25.5" x14ac:dyDescent="0.2">
      <c r="B92" s="157" t="s">
        <v>0</v>
      </c>
      <c r="O92" s="110" t="s">
        <v>50</v>
      </c>
      <c r="P92" s="111" t="s">
        <v>710</v>
      </c>
    </row>
    <row r="93" spans="1:16" x14ac:dyDescent="0.2">
      <c r="B93" s="157" t="s">
        <v>0</v>
      </c>
      <c r="O93" s="110">
        <v>20</v>
      </c>
      <c r="P93" s="111" t="s">
        <v>711</v>
      </c>
    </row>
    <row r="94" spans="1:16" x14ac:dyDescent="0.2">
      <c r="B94" s="157" t="s">
        <v>0</v>
      </c>
    </row>
    <row r="95" spans="1:16" x14ac:dyDescent="0.2">
      <c r="O95" s="205" t="s">
        <v>318</v>
      </c>
      <c r="P95" s="205"/>
    </row>
    <row r="97" spans="1:16" x14ac:dyDescent="0.2">
      <c r="O97" s="113"/>
    </row>
    <row r="98" spans="1:16" x14ac:dyDescent="0.2">
      <c r="O98" s="113"/>
    </row>
    <row r="100" spans="1:16" x14ac:dyDescent="0.2">
      <c r="O100" s="205" t="s">
        <v>319</v>
      </c>
      <c r="P100" s="205"/>
    </row>
    <row r="102" spans="1:16" ht="13.5" thickBot="1" x14ac:dyDescent="0.25"/>
    <row r="103" spans="1:16" ht="16.5" thickBot="1" x14ac:dyDescent="0.3">
      <c r="A103" s="157" t="s">
        <v>0</v>
      </c>
      <c r="B103" s="157" t="s">
        <v>0</v>
      </c>
      <c r="C103" s="11">
        <v>20</v>
      </c>
      <c r="D103" s="29"/>
      <c r="E103" s="30"/>
      <c r="F103" s="139"/>
      <c r="G103" s="115"/>
      <c r="H103" s="115"/>
      <c r="I103" s="115"/>
      <c r="J103" s="115"/>
      <c r="K103" s="115"/>
      <c r="L103" s="115"/>
      <c r="N103" s="5" t="s">
        <v>198</v>
      </c>
      <c r="O103" s="204" t="s">
        <v>712</v>
      </c>
      <c r="P103" s="204"/>
    </row>
    <row r="104" spans="1:16" x14ac:dyDescent="0.2">
      <c r="A104" s="157" t="s">
        <v>0</v>
      </c>
      <c r="B104" s="157" t="s">
        <v>0</v>
      </c>
    </row>
    <row r="105" spans="1:16" x14ac:dyDescent="0.2">
      <c r="B105" s="157" t="s">
        <v>0</v>
      </c>
      <c r="O105" s="205" t="s">
        <v>317</v>
      </c>
      <c r="P105" s="205"/>
    </row>
    <row r="106" spans="1:16" x14ac:dyDescent="0.2">
      <c r="B106" s="157" t="s">
        <v>0</v>
      </c>
    </row>
    <row r="107" spans="1:16" ht="25.5" x14ac:dyDescent="0.2">
      <c r="B107" s="157" t="s">
        <v>0</v>
      </c>
      <c r="O107" s="110" t="s">
        <v>50</v>
      </c>
      <c r="P107" s="111" t="s">
        <v>713</v>
      </c>
    </row>
    <row r="108" spans="1:16" x14ac:dyDescent="0.2">
      <c r="B108" s="157" t="s">
        <v>0</v>
      </c>
      <c r="O108" s="110">
        <v>20</v>
      </c>
      <c r="P108" s="111" t="s">
        <v>714</v>
      </c>
    </row>
    <row r="109" spans="1:16" x14ac:dyDescent="0.2">
      <c r="B109" s="157" t="s">
        <v>0</v>
      </c>
    </row>
    <row r="110" spans="1:16" x14ac:dyDescent="0.2">
      <c r="O110" s="205" t="s">
        <v>318</v>
      </c>
      <c r="P110" s="205"/>
    </row>
    <row r="112" spans="1:16" x14ac:dyDescent="0.2">
      <c r="O112" s="113"/>
    </row>
    <row r="113" spans="1:16" x14ac:dyDescent="0.2">
      <c r="O113" s="113"/>
    </row>
    <row r="115" spans="1:16" x14ac:dyDescent="0.2">
      <c r="O115" s="205" t="s">
        <v>319</v>
      </c>
      <c r="P115" s="205"/>
    </row>
    <row r="118" spans="1:16" ht="15.75" x14ac:dyDescent="0.25">
      <c r="A118" s="157" t="s">
        <v>0</v>
      </c>
      <c r="B118" s="157" t="s">
        <v>0</v>
      </c>
      <c r="C118" s="120" t="s">
        <v>75</v>
      </c>
      <c r="D118" s="29"/>
      <c r="E118" s="30"/>
      <c r="F118" s="30"/>
      <c r="G118" s="11"/>
      <c r="H118" s="11"/>
      <c r="I118" s="11"/>
      <c r="J118" s="11"/>
      <c r="K118" s="11"/>
      <c r="L118" s="11"/>
      <c r="N118" s="5" t="s">
        <v>199</v>
      </c>
      <c r="O118" s="204" t="s">
        <v>715</v>
      </c>
      <c r="P118" s="204"/>
    </row>
    <row r="119" spans="1:16" x14ac:dyDescent="0.2">
      <c r="A119" s="157" t="s">
        <v>0</v>
      </c>
      <c r="B119" s="157" t="s">
        <v>0</v>
      </c>
    </row>
    <row r="120" spans="1:16" x14ac:dyDescent="0.2">
      <c r="O120" s="210" t="s">
        <v>716</v>
      </c>
      <c r="P120" s="210"/>
    </row>
    <row r="122" spans="1:16" ht="15.75" x14ac:dyDescent="0.25">
      <c r="A122" s="157" t="s">
        <v>0</v>
      </c>
      <c r="B122" s="157" t="s">
        <v>0</v>
      </c>
      <c r="C122" s="6"/>
      <c r="E122" s="6"/>
      <c r="F122" s="6"/>
      <c r="G122" s="6"/>
      <c r="H122" s="6"/>
      <c r="I122" s="6"/>
      <c r="J122" s="6"/>
      <c r="K122" s="6"/>
      <c r="L122" s="6"/>
      <c r="N122" s="7" t="s">
        <v>200</v>
      </c>
      <c r="O122" s="208" t="s">
        <v>717</v>
      </c>
      <c r="P122" s="208"/>
    </row>
    <row r="123" spans="1:16" ht="13.5" thickBot="1" x14ac:dyDescent="0.25">
      <c r="A123" s="157" t="s">
        <v>0</v>
      </c>
      <c r="B123" s="157" t="s">
        <v>0</v>
      </c>
    </row>
    <row r="124" spans="1:16" ht="16.5" thickBot="1" x14ac:dyDescent="0.3">
      <c r="A124" s="157" t="s">
        <v>0</v>
      </c>
      <c r="B124" s="157" t="s">
        <v>0</v>
      </c>
      <c r="C124" s="11">
        <v>40</v>
      </c>
      <c r="D124" s="29"/>
      <c r="E124" s="30"/>
      <c r="F124" s="115"/>
      <c r="G124" s="115"/>
      <c r="H124" s="115"/>
      <c r="I124" s="115"/>
      <c r="J124" s="115"/>
      <c r="K124" s="115"/>
      <c r="L124" s="115"/>
      <c r="N124" s="5" t="s">
        <v>201</v>
      </c>
      <c r="O124" s="204" t="s">
        <v>718</v>
      </c>
      <c r="P124" s="204"/>
    </row>
    <row r="125" spans="1:16" x14ac:dyDescent="0.2">
      <c r="A125" s="157" t="s">
        <v>0</v>
      </c>
      <c r="B125" s="157" t="s">
        <v>0</v>
      </c>
    </row>
    <row r="126" spans="1:16" x14ac:dyDescent="0.2">
      <c r="B126" s="157" t="s">
        <v>0</v>
      </c>
      <c r="O126" s="205" t="s">
        <v>317</v>
      </c>
      <c r="P126" s="205"/>
    </row>
    <row r="127" spans="1:16" ht="25.5" customHeight="1" x14ac:dyDescent="0.2">
      <c r="B127" s="157" t="s">
        <v>0</v>
      </c>
      <c r="E127" s="220" t="s">
        <v>723</v>
      </c>
      <c r="F127" s="220"/>
      <c r="G127" s="220"/>
      <c r="H127" s="220"/>
      <c r="I127" s="220"/>
      <c r="J127" s="220"/>
      <c r="K127" s="220"/>
      <c r="L127" s="220"/>
    </row>
    <row r="128" spans="1:16" x14ac:dyDescent="0.2">
      <c r="B128" s="157" t="s">
        <v>0</v>
      </c>
      <c r="E128" s="163"/>
      <c r="F128" s="163"/>
      <c r="G128" s="163"/>
      <c r="H128" s="163"/>
      <c r="I128" s="163"/>
      <c r="J128" s="163"/>
      <c r="K128" s="163"/>
      <c r="L128" s="163"/>
      <c r="O128" s="110" t="s">
        <v>50</v>
      </c>
      <c r="P128" s="111" t="s">
        <v>719</v>
      </c>
    </row>
    <row r="129" spans="2:16" ht="38.25" x14ac:dyDescent="0.2">
      <c r="B129" s="157" t="s">
        <v>0</v>
      </c>
      <c r="E129" s="162"/>
      <c r="F129" s="162"/>
      <c r="G129" s="162"/>
      <c r="H129" s="162"/>
      <c r="I129" s="162"/>
      <c r="J129" s="162"/>
      <c r="K129" s="162"/>
      <c r="L129" s="162"/>
      <c r="O129" s="110">
        <v>40</v>
      </c>
      <c r="P129" s="111" t="s">
        <v>720</v>
      </c>
    </row>
    <row r="130" spans="2:16" x14ac:dyDescent="0.2">
      <c r="B130" s="157" t="s">
        <v>0</v>
      </c>
    </row>
    <row r="131" spans="2:16" x14ac:dyDescent="0.2">
      <c r="O131" s="205" t="s">
        <v>318</v>
      </c>
      <c r="P131" s="205"/>
    </row>
    <row r="133" spans="2:16" x14ac:dyDescent="0.2">
      <c r="O133" s="113"/>
    </row>
    <row r="134" spans="2:16" x14ac:dyDescent="0.2">
      <c r="O134" s="113"/>
    </row>
    <row r="136" spans="2:16" x14ac:dyDescent="0.2">
      <c r="O136" s="205" t="s">
        <v>319</v>
      </c>
      <c r="P136" s="205"/>
    </row>
  </sheetData>
  <autoFilter ref="A1:B136"/>
  <mergeCells count="45">
    <mergeCell ref="E127:L127"/>
    <mergeCell ref="O126:P126"/>
    <mergeCell ref="O131:P131"/>
    <mergeCell ref="O136:P136"/>
    <mergeCell ref="E61:L61"/>
    <mergeCell ref="E75:L75"/>
    <mergeCell ref="O120:P120"/>
    <mergeCell ref="O122:P122"/>
    <mergeCell ref="O124:P124"/>
    <mergeCell ref="O103:P103"/>
    <mergeCell ref="O105:P105"/>
    <mergeCell ref="O110:P110"/>
    <mergeCell ref="O115:P115"/>
    <mergeCell ref="O118:P118"/>
    <mergeCell ref="O86:P86"/>
    <mergeCell ref="O88:P88"/>
    <mergeCell ref="O90:P90"/>
    <mergeCell ref="O95:P95"/>
    <mergeCell ref="O100:P100"/>
    <mergeCell ref="O78:P78"/>
    <mergeCell ref="O83:P83"/>
    <mergeCell ref="E54:L54"/>
    <mergeCell ref="E56:H56"/>
    <mergeCell ref="E55:H55"/>
    <mergeCell ref="O60:P60"/>
    <mergeCell ref="O64:P64"/>
    <mergeCell ref="O69:P69"/>
    <mergeCell ref="O72:P72"/>
    <mergeCell ref="O74:P74"/>
    <mergeCell ref="O39:P39"/>
    <mergeCell ref="O44:P44"/>
    <mergeCell ref="O49:P49"/>
    <mergeCell ref="O52:P52"/>
    <mergeCell ref="O58:P58"/>
    <mergeCell ref="O22:P22"/>
    <mergeCell ref="O24:P24"/>
    <mergeCell ref="O29:P29"/>
    <mergeCell ref="O34:P34"/>
    <mergeCell ref="O37:P37"/>
    <mergeCell ref="O19:P19"/>
    <mergeCell ref="O2:P2"/>
    <mergeCell ref="O6:P6"/>
    <mergeCell ref="O8:P8"/>
    <mergeCell ref="O10:P10"/>
    <mergeCell ref="O14:P14"/>
  </mergeCells>
  <dataValidations count="2">
    <dataValidation type="list" allowBlank="1" showInputMessage="1" showErrorMessage="1" sqref="E8:L8 E22:L22 E37:L37">
      <formula1>"V,X"</formula1>
    </dataValidation>
    <dataValidation type="list" allowBlank="1" showInputMessage="1" showErrorMessage="1" sqref="E88:L88 E103:L103">
      <formula1>"X,0,20"</formula1>
    </dataValidation>
  </dataValidations>
  <pageMargins left="0.7" right="0.7" top="0.75" bottom="0.75" header="0.3" footer="0.3"/>
  <pageSetup paperSize="9" scale="6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category!B$57:B$59</xm:f>
          </x14:formula1>
          <xm:sqref>E124:L124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12</vt:i4>
      </vt:variant>
    </vt:vector>
  </HeadingPairs>
  <TitlesOfParts>
    <vt:vector size="12" baseType="lpstr">
      <vt:lpstr>category</vt:lpstr>
      <vt:lpstr>score</vt:lpstr>
      <vt:lpstr>1_project_process</vt:lpstr>
      <vt:lpstr>2_siting</vt:lpstr>
      <vt:lpstr>3_mobility</vt:lpstr>
      <vt:lpstr>4_nature</vt:lpstr>
      <vt:lpstr>5_water</vt:lpstr>
      <vt:lpstr>6_materials</vt:lpstr>
      <vt:lpstr>7_energy</vt:lpstr>
      <vt:lpstr>8_quality_of_life</vt:lpstr>
      <vt:lpstr>9_socio-econ</vt:lpstr>
      <vt:lpstr>10_innovation</vt:lpstr>
    </vt:vector>
  </TitlesOfParts>
  <Company>Gent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Kuijken Elisabeth</dc:creator>
  <cp:lastModifiedBy>Eelbode Floor</cp:lastModifiedBy>
  <cp:lastPrinted>2014-01-14T09:03:40Z</cp:lastPrinted>
  <dcterms:created xsi:type="dcterms:W3CDTF">2014-01-07T08:35:40Z</dcterms:created>
  <dcterms:modified xsi:type="dcterms:W3CDTF">2014-08-04T13:18:15Z</dcterms:modified>
</cp:coreProperties>
</file>