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35" windowWidth="14070" windowHeight="9405" activeTab="1"/>
  </bookViews>
  <sheets>
    <sheet name="categorie" sheetId="1" r:id="rId1"/>
    <sheet name="score" sheetId="2" r:id="rId2"/>
    <sheet name="1_projectproces" sheetId="3" r:id="rId3"/>
    <sheet name="2_inplanting" sheetId="13" r:id="rId4"/>
    <sheet name="3_mobiliteit" sheetId="14" r:id="rId5"/>
    <sheet name="4_natuur" sheetId="15" r:id="rId6"/>
    <sheet name="5_water" sheetId="16" r:id="rId7"/>
    <sheet name="6_grondstoffen" sheetId="17" r:id="rId8"/>
    <sheet name="7_energie" sheetId="18" r:id="rId9"/>
    <sheet name="8_leefbaarheid" sheetId="19" r:id="rId10"/>
    <sheet name="9_socio-econ" sheetId="20" r:id="rId11"/>
    <sheet name="10_innovatie" sheetId="21" r:id="rId12"/>
  </sheets>
  <definedNames>
    <definedName name="_xlnm._FilterDatabase" localSheetId="2" hidden="1">'1_projectproces'!$A$1:$B$346</definedName>
    <definedName name="_xlnm._FilterDatabase" localSheetId="11" hidden="1">'10_innovatie'!$A$1:$B$98</definedName>
    <definedName name="_xlnm._FilterDatabase" localSheetId="3" hidden="1">'2_inplanting'!$A$1:$B$236</definedName>
    <definedName name="_xlnm._FilterDatabase" localSheetId="4" hidden="1">'3_mobiliteit'!$A$1:$B$295</definedName>
    <definedName name="_xlnm._FilterDatabase" localSheetId="5" hidden="1">'4_natuur'!$A$1:$B$311</definedName>
    <definedName name="_xlnm._FilterDatabase" localSheetId="6" hidden="1">'5_water'!$A$1:$B$289</definedName>
    <definedName name="_xlnm._FilterDatabase" localSheetId="7" hidden="1">'6_grondstoffen'!$A$1:$B$284</definedName>
    <definedName name="_xlnm._FilterDatabase" localSheetId="8" hidden="1">'7_energie'!$A$1:$B$136</definedName>
    <definedName name="_xlnm._FilterDatabase" localSheetId="9" hidden="1">'8_leefbaarheid'!$A$1:$B$199</definedName>
    <definedName name="_xlnm._FilterDatabase" localSheetId="10" hidden="1">'9_socio-econ'!$A$1:$B$137</definedName>
  </definedNames>
  <calcPr calcId="145621"/>
</workbook>
</file>

<file path=xl/calcChain.xml><?xml version="1.0" encoding="utf-8"?>
<calcChain xmlns="http://schemas.openxmlformats.org/spreadsheetml/2006/main">
  <c r="C59" i="1" l="1"/>
  <c r="D59" i="1"/>
  <c r="E59" i="1"/>
  <c r="F59" i="1"/>
  <c r="G59" i="1"/>
  <c r="H59" i="1"/>
  <c r="I59" i="1"/>
  <c r="B59" i="1"/>
  <c r="L56" i="18"/>
  <c r="C72" i="18"/>
  <c r="L72" i="18"/>
  <c r="K72" i="18"/>
  <c r="J72" i="18"/>
  <c r="I72" i="18"/>
  <c r="H72" i="18"/>
  <c r="G72" i="18"/>
  <c r="F72" i="18"/>
  <c r="E72" i="18"/>
  <c r="L55" i="18"/>
  <c r="C58" i="18" s="1"/>
  <c r="E51" i="13"/>
  <c r="E3" i="13"/>
  <c r="B9" i="2"/>
  <c r="L3" i="14"/>
  <c r="K3" i="14"/>
  <c r="J3" i="14"/>
  <c r="I3" i="14"/>
  <c r="H3" i="14"/>
  <c r="G3" i="14"/>
  <c r="F3" i="14"/>
  <c r="E3" i="14"/>
  <c r="C248" i="14"/>
  <c r="C232" i="14"/>
  <c r="C212" i="14"/>
  <c r="C189" i="14"/>
  <c r="C173" i="14"/>
  <c r="C157" i="14"/>
  <c r="C143" i="14"/>
  <c r="C127" i="14"/>
  <c r="C113" i="14"/>
  <c r="C97" i="14"/>
  <c r="C83" i="14"/>
  <c r="L51" i="13"/>
  <c r="K51" i="13"/>
  <c r="J51" i="13"/>
  <c r="I51" i="13"/>
  <c r="H51" i="13"/>
  <c r="G51" i="13"/>
  <c r="F51" i="13"/>
  <c r="L3" i="3"/>
  <c r="K3" i="3"/>
  <c r="J3" i="3"/>
  <c r="I3" i="3"/>
  <c r="H3" i="3"/>
  <c r="G3" i="3"/>
  <c r="F3" i="3"/>
  <c r="L3" i="21"/>
  <c r="K3" i="21"/>
  <c r="J3" i="21"/>
  <c r="I3" i="21"/>
  <c r="H3" i="21"/>
  <c r="G3" i="21"/>
  <c r="F3" i="21"/>
  <c r="E3" i="21"/>
  <c r="L3" i="20"/>
  <c r="K3" i="20"/>
  <c r="J3" i="20"/>
  <c r="I3" i="20"/>
  <c r="H3" i="20"/>
  <c r="G3" i="20"/>
  <c r="F3" i="20"/>
  <c r="E3" i="20"/>
  <c r="L3" i="19"/>
  <c r="K3" i="19"/>
  <c r="J3" i="19"/>
  <c r="I3" i="19"/>
  <c r="H3" i="19"/>
  <c r="G3" i="19"/>
  <c r="F3" i="19"/>
  <c r="E3" i="19"/>
  <c r="O76" i="18"/>
  <c r="L3" i="17"/>
  <c r="K3" i="17"/>
  <c r="J3" i="17"/>
  <c r="I3" i="17"/>
  <c r="H3" i="17"/>
  <c r="G3" i="17"/>
  <c r="F3" i="17"/>
  <c r="E3" i="17"/>
  <c r="E3" i="3"/>
  <c r="L3" i="16"/>
  <c r="K3" i="16"/>
  <c r="J3" i="16"/>
  <c r="I3" i="16"/>
  <c r="H3" i="16"/>
  <c r="G3" i="16"/>
  <c r="F3" i="16"/>
  <c r="E3" i="16"/>
  <c r="L3" i="15"/>
  <c r="K3" i="15"/>
  <c r="J3" i="15"/>
  <c r="I3" i="15"/>
  <c r="H3" i="15"/>
  <c r="G3" i="15"/>
  <c r="F3" i="15"/>
  <c r="E3" i="15"/>
  <c r="L3" i="13"/>
  <c r="K3" i="13"/>
  <c r="J3" i="13"/>
  <c r="I3" i="13"/>
  <c r="H3" i="13"/>
  <c r="G3" i="13"/>
  <c r="F3" i="13"/>
  <c r="O252" i="14"/>
  <c r="B55" i="1"/>
  <c r="O237" i="14"/>
  <c r="B54" i="1"/>
  <c r="O238" i="14"/>
  <c r="B53" i="1"/>
  <c r="O217" i="14"/>
  <c r="O218" i="14"/>
  <c r="O219" i="14"/>
  <c r="O220" i="14"/>
  <c r="O216" i="14"/>
  <c r="O202" i="14"/>
  <c r="B49" i="1"/>
  <c r="O198" i="14"/>
  <c r="B47" i="1"/>
  <c r="O200" i="14"/>
  <c r="B48" i="1"/>
  <c r="O196" i="14"/>
  <c r="B46" i="1"/>
  <c r="O177" i="14"/>
  <c r="O161" i="14"/>
  <c r="O147" i="14"/>
  <c r="O131" i="14"/>
  <c r="O117" i="14"/>
  <c r="O101" i="14"/>
  <c r="O87" i="14"/>
  <c r="C42" i="1"/>
  <c r="D42" i="1"/>
  <c r="E42" i="1"/>
  <c r="G42" i="1"/>
  <c r="H42" i="1"/>
  <c r="I42" i="1"/>
  <c r="J42" i="1"/>
  <c r="K42" i="1"/>
  <c r="L42" i="1"/>
  <c r="M42" i="1"/>
  <c r="B42" i="1"/>
  <c r="B27" i="1"/>
  <c r="C27" i="1"/>
  <c r="D27" i="1"/>
  <c r="E27" i="1"/>
  <c r="G27" i="1"/>
  <c r="H27" i="1"/>
  <c r="I27" i="1"/>
  <c r="J27" i="1"/>
  <c r="K27" i="1"/>
  <c r="L27" i="1"/>
  <c r="M27" i="1"/>
  <c r="L4" i="3"/>
  <c r="I7" i="2"/>
  <c r="L4" i="13"/>
  <c r="I10" i="2"/>
  <c r="L4" i="14"/>
  <c r="I13" i="2"/>
  <c r="L4" i="15"/>
  <c r="I16" i="2"/>
  <c r="L4" i="16"/>
  <c r="I19" i="2"/>
  <c r="L4" i="17"/>
  <c r="I22" i="2"/>
  <c r="L4" i="18"/>
  <c r="I25" i="2"/>
  <c r="L4" i="19"/>
  <c r="I28" i="2"/>
  <c r="L4" i="20"/>
  <c r="I31" i="2"/>
  <c r="I34" i="2"/>
  <c r="N30" i="2"/>
  <c r="N27" i="2"/>
  <c r="N24" i="2"/>
  <c r="N21" i="2"/>
  <c r="N18" i="2"/>
  <c r="N15" i="2"/>
  <c r="N12" i="2"/>
  <c r="N9" i="2"/>
  <c r="N6" i="2"/>
  <c r="M3" i="2"/>
  <c r="C6" i="2"/>
  <c r="C9" i="2"/>
  <c r="C12" i="2"/>
  <c r="C15" i="2"/>
  <c r="C18" i="2"/>
  <c r="C21" i="2"/>
  <c r="C27" i="2"/>
  <c r="C30" i="2"/>
  <c r="F4" i="3"/>
  <c r="C7" i="2"/>
  <c r="F4" i="13"/>
  <c r="C10" i="2"/>
  <c r="F4" i="14"/>
  <c r="C13" i="2"/>
  <c r="F4" i="15"/>
  <c r="C16" i="2"/>
  <c r="F4" i="16"/>
  <c r="C19" i="2"/>
  <c r="F4" i="17"/>
  <c r="C22" i="2"/>
  <c r="F4" i="18"/>
  <c r="C25" i="2"/>
  <c r="F4" i="19"/>
  <c r="C28" i="2"/>
  <c r="F4" i="20"/>
  <c r="C31" i="2"/>
  <c r="C34" i="2"/>
  <c r="C37" i="2"/>
  <c r="C39" i="2"/>
  <c r="D6" i="2"/>
  <c r="D9" i="2"/>
  <c r="D12" i="2"/>
  <c r="D15" i="2"/>
  <c r="D18" i="2"/>
  <c r="D21" i="2"/>
  <c r="D27" i="2"/>
  <c r="D30" i="2"/>
  <c r="G4" i="3"/>
  <c r="D7" i="2"/>
  <c r="G4" i="13"/>
  <c r="D10" i="2"/>
  <c r="G4" i="14"/>
  <c r="D13" i="2"/>
  <c r="G4" i="15"/>
  <c r="D16" i="2"/>
  <c r="G4" i="16"/>
  <c r="D19" i="2"/>
  <c r="G4" i="17"/>
  <c r="D22" i="2"/>
  <c r="G4" i="18"/>
  <c r="D25" i="2"/>
  <c r="G4" i="19"/>
  <c r="D28" i="2"/>
  <c r="G4" i="20"/>
  <c r="D31" i="2"/>
  <c r="D34" i="2"/>
  <c r="D37" i="2"/>
  <c r="D39" i="2"/>
  <c r="E6" i="2"/>
  <c r="E9" i="2"/>
  <c r="E12" i="2"/>
  <c r="E15" i="2"/>
  <c r="E18" i="2"/>
  <c r="E21" i="2"/>
  <c r="E27" i="2"/>
  <c r="E30" i="2"/>
  <c r="H4" i="3"/>
  <c r="E7" i="2"/>
  <c r="H4" i="13"/>
  <c r="E10" i="2"/>
  <c r="H4" i="14"/>
  <c r="E13" i="2"/>
  <c r="H4" i="15"/>
  <c r="E16" i="2"/>
  <c r="H4" i="16"/>
  <c r="E19" i="2"/>
  <c r="H4" i="17"/>
  <c r="E22" i="2"/>
  <c r="H4" i="18"/>
  <c r="E25" i="2"/>
  <c r="H4" i="19"/>
  <c r="E28" i="2"/>
  <c r="H4" i="20"/>
  <c r="E31" i="2"/>
  <c r="E34" i="2"/>
  <c r="E37" i="2"/>
  <c r="E39" i="2"/>
  <c r="F6" i="2"/>
  <c r="F9" i="2"/>
  <c r="F12" i="2"/>
  <c r="F15" i="2"/>
  <c r="F18" i="2"/>
  <c r="F21" i="2"/>
  <c r="F27" i="2"/>
  <c r="F30" i="2"/>
  <c r="I4" i="3"/>
  <c r="F7" i="2"/>
  <c r="I4" i="13"/>
  <c r="F10" i="2"/>
  <c r="I4" i="14"/>
  <c r="F13" i="2"/>
  <c r="I4" i="15"/>
  <c r="F16" i="2"/>
  <c r="I4" i="16"/>
  <c r="F19" i="2"/>
  <c r="I4" i="17"/>
  <c r="F22" i="2"/>
  <c r="I4" i="18"/>
  <c r="F25" i="2"/>
  <c r="I4" i="19"/>
  <c r="F28" i="2"/>
  <c r="I4" i="20"/>
  <c r="F31" i="2"/>
  <c r="F34" i="2"/>
  <c r="F37" i="2"/>
  <c r="F39" i="2"/>
  <c r="G6" i="2"/>
  <c r="G9" i="2"/>
  <c r="G12" i="2"/>
  <c r="G15" i="2"/>
  <c r="G18" i="2"/>
  <c r="G21" i="2"/>
  <c r="G27" i="2"/>
  <c r="G30" i="2"/>
  <c r="J4" i="3"/>
  <c r="G7" i="2"/>
  <c r="J4" i="13"/>
  <c r="G10" i="2"/>
  <c r="J4" i="14"/>
  <c r="G13" i="2"/>
  <c r="J4" i="15"/>
  <c r="G16" i="2"/>
  <c r="J4" i="16"/>
  <c r="G19" i="2"/>
  <c r="J4" i="17"/>
  <c r="G22" i="2"/>
  <c r="J4" i="18"/>
  <c r="G25" i="2"/>
  <c r="J4" i="19"/>
  <c r="G28" i="2"/>
  <c r="J4" i="20"/>
  <c r="G31" i="2"/>
  <c r="G34" i="2"/>
  <c r="G37" i="2"/>
  <c r="G39" i="2"/>
  <c r="H6" i="2"/>
  <c r="H9" i="2"/>
  <c r="H12" i="2"/>
  <c r="H15" i="2"/>
  <c r="H18" i="2"/>
  <c r="H21" i="2"/>
  <c r="H27" i="2"/>
  <c r="H30" i="2"/>
  <c r="K4" i="3"/>
  <c r="H7" i="2"/>
  <c r="K4" i="13"/>
  <c r="H10" i="2"/>
  <c r="K4" i="14"/>
  <c r="H13" i="2"/>
  <c r="K4" i="15"/>
  <c r="H16" i="2"/>
  <c r="K4" i="16"/>
  <c r="H19" i="2"/>
  <c r="K4" i="17"/>
  <c r="H22" i="2"/>
  <c r="K4" i="18"/>
  <c r="H25" i="2"/>
  <c r="K4" i="19"/>
  <c r="H28" i="2"/>
  <c r="K4" i="20"/>
  <c r="H31" i="2"/>
  <c r="H34" i="2"/>
  <c r="H37" i="2"/>
  <c r="H39" i="2"/>
  <c r="I6" i="2"/>
  <c r="I9" i="2"/>
  <c r="I12" i="2"/>
  <c r="I15" i="2"/>
  <c r="I18" i="2"/>
  <c r="I21" i="2"/>
  <c r="I27" i="2"/>
  <c r="I30" i="2"/>
  <c r="I37" i="2"/>
  <c r="I39" i="2"/>
  <c r="B6" i="2"/>
  <c r="B12" i="2"/>
  <c r="B15" i="2"/>
  <c r="B18" i="2"/>
  <c r="B21" i="2"/>
  <c r="B27" i="2"/>
  <c r="B30" i="2"/>
  <c r="E4" i="3"/>
  <c r="B7" i="2"/>
  <c r="E4" i="13"/>
  <c r="B10" i="2"/>
  <c r="E4" i="14"/>
  <c r="B13" i="2"/>
  <c r="E4" i="15"/>
  <c r="B16" i="2"/>
  <c r="E4" i="16"/>
  <c r="B19" i="2"/>
  <c r="E4" i="17"/>
  <c r="B22" i="2"/>
  <c r="E4" i="18"/>
  <c r="B25" i="2"/>
  <c r="E4" i="19"/>
  <c r="B28" i="2"/>
  <c r="E4" i="20"/>
  <c r="B31" i="2"/>
  <c r="B34" i="2"/>
  <c r="B37" i="2"/>
  <c r="B39" i="2"/>
  <c r="L4" i="21"/>
  <c r="I38" i="2"/>
  <c r="K4" i="21"/>
  <c r="H38" i="2"/>
  <c r="J4" i="21"/>
  <c r="G38" i="2"/>
  <c r="I4" i="21"/>
  <c r="F38" i="2"/>
  <c r="H4" i="21"/>
  <c r="E38" i="2"/>
  <c r="G4" i="21"/>
  <c r="D38" i="2"/>
  <c r="F4" i="21"/>
  <c r="C38" i="2"/>
  <c r="E4" i="21"/>
  <c r="B38" i="2"/>
  <c r="L58" i="18" l="1"/>
  <c r="L3" i="18" s="1"/>
  <c r="I24" i="2" s="1"/>
  <c r="I33" i="2" s="1"/>
  <c r="I35" i="2" s="1"/>
  <c r="I41" i="2" s="1"/>
  <c r="I58" i="18"/>
  <c r="I3" i="18" s="1"/>
  <c r="F24" i="2" s="1"/>
  <c r="F33" i="2" s="1"/>
  <c r="F35" i="2" s="1"/>
  <c r="F41" i="2" s="1"/>
  <c r="E58" i="18"/>
  <c r="E3" i="18" s="1"/>
  <c r="B24" i="2" s="1"/>
  <c r="B33" i="2" s="1"/>
  <c r="B35" i="2" s="1"/>
  <c r="B41" i="2" s="1"/>
  <c r="F58" i="18"/>
  <c r="F3" i="18" s="1"/>
  <c r="C24" i="2" s="1"/>
  <c r="C33" i="2" s="1"/>
  <c r="C35" i="2" s="1"/>
  <c r="C41" i="2" s="1"/>
  <c r="J58" i="18"/>
  <c r="J3" i="18" s="1"/>
  <c r="G24" i="2" s="1"/>
  <c r="G33" i="2" s="1"/>
  <c r="G35" i="2" s="1"/>
  <c r="G41" i="2" s="1"/>
  <c r="O62" i="18"/>
  <c r="G58" i="18"/>
  <c r="G3" i="18" s="1"/>
  <c r="D24" i="2" s="1"/>
  <c r="D33" i="2" s="1"/>
  <c r="D35" i="2" s="1"/>
  <c r="D41" i="2" s="1"/>
  <c r="K58" i="18"/>
  <c r="K3" i="18" s="1"/>
  <c r="H24" i="2" s="1"/>
  <c r="H33" i="2" s="1"/>
  <c r="H35" i="2" s="1"/>
  <c r="H41" i="2" s="1"/>
  <c r="H58" i="18"/>
  <c r="H3" i="18" s="1"/>
  <c r="E24" i="2" s="1"/>
  <c r="E33" i="2" s="1"/>
  <c r="E35" i="2" s="1"/>
  <c r="E41" i="2" s="1"/>
</calcChain>
</file>

<file path=xl/sharedStrings.xml><?xml version="1.0" encoding="utf-8"?>
<sst xmlns="http://schemas.openxmlformats.org/spreadsheetml/2006/main" count="3253" uniqueCount="826">
  <si>
    <t>overzicht</t>
  </si>
  <si>
    <t>criteria-eisen</t>
  </si>
  <si>
    <t>INPLANTING</t>
  </si>
  <si>
    <t>INRICHTINGSPLAN</t>
  </si>
  <si>
    <t>UITGIFTE / OPERATIONALISERING</t>
  </si>
  <si>
    <t>SCHETSONTWERP</t>
  </si>
  <si>
    <t>VOORONTWERP</t>
  </si>
  <si>
    <t>UITVOERINGSONTWERP EN BESTEK</t>
  </si>
  <si>
    <t>VOORLOPIGE OPLEVERING</t>
  </si>
  <si>
    <t>VOORBEREIDING BEHEER</t>
  </si>
  <si>
    <t>fase 1.1</t>
  </si>
  <si>
    <t>fase 1.2</t>
  </si>
  <si>
    <t>fase 1.3</t>
  </si>
  <si>
    <t>fase 2.1</t>
  </si>
  <si>
    <t>fase 2.2</t>
  </si>
  <si>
    <t>fase 2.3</t>
  </si>
  <si>
    <t>fase 2.4</t>
  </si>
  <si>
    <t>fase 2.5</t>
  </si>
  <si>
    <t>x</t>
  </si>
  <si>
    <t>maximale score</t>
  </si>
  <si>
    <t>Criteria-eisen</t>
  </si>
  <si>
    <t>Acties</t>
  </si>
  <si>
    <t>Logboek</t>
  </si>
  <si>
    <t>1.</t>
  </si>
  <si>
    <t>GEÏNTEGREERD PROJECTPROCES</t>
  </si>
  <si>
    <t>2.</t>
  </si>
  <si>
    <t>INPLANTING, PROGRAMMA, INRICHTING</t>
  </si>
  <si>
    <t>3.</t>
  </si>
  <si>
    <t>MOBILITEIT</t>
  </si>
  <si>
    <t>4.</t>
  </si>
  <si>
    <t>NATUURLIJK MILIEU</t>
  </si>
  <si>
    <t>5.</t>
  </si>
  <si>
    <t>WATER</t>
  </si>
  <si>
    <t>6.</t>
  </si>
  <si>
    <t>GRONDSTOFFEN EN AFVAL</t>
  </si>
  <si>
    <t>7.</t>
  </si>
  <si>
    <t>ENERGIE</t>
  </si>
  <si>
    <t>8.</t>
  </si>
  <si>
    <t>GEZONDHEID, LEEFBAARHEID EN TOEGANKELIJKHEID</t>
  </si>
  <si>
    <t>9.</t>
  </si>
  <si>
    <t>SOCIO-ECONOMISCHE ASPECTEN</t>
  </si>
  <si>
    <t>10.</t>
  </si>
  <si>
    <t>INNOVATIE</t>
  </si>
  <si>
    <t>IA - Gemengd bedrijventerrein (traditioneel)</t>
  </si>
  <si>
    <t>IB - Gemengd bedrijventerrein (modern)</t>
  </si>
  <si>
    <t>III - Watergebonden bedrijventerreinen</t>
  </si>
  <si>
    <t>IV - Luchthavengebonden bedrijventerreinen</t>
  </si>
  <si>
    <t>V - Wetenschapsparken</t>
  </si>
  <si>
    <t>VIA - Kantoor- en dienstenzones</t>
  </si>
  <si>
    <t>VIB - Kantoren (publieksgericht)</t>
  </si>
  <si>
    <t>VIIA - Kleinhandelszones (retail &amp; leisure)</t>
  </si>
  <si>
    <t>II - Transport &amp; distributie</t>
  </si>
  <si>
    <t>VIIB - Leisure &amp; event (sportstadia, beurzen, film, …)</t>
  </si>
  <si>
    <t>VIII - Bedrijventerreinen voor agro-industrie</t>
  </si>
  <si>
    <t>IX - Zones voor afvalverwerking en recyclage</t>
  </si>
  <si>
    <t>Categorieën cf Ruimtelijk Structuurplan Vlaanderen, Ruimtelijk Structuurplan Gent en West-Vlaamse Intercommunale:</t>
  </si>
  <si>
    <t>Duid in het vakje hieronder aan tot welke categorie de economische site behoort.</t>
  </si>
  <si>
    <t>score</t>
  </si>
  <si>
    <t>maximum</t>
  </si>
  <si>
    <t>%</t>
  </si>
  <si>
    <t>Geïntegreerd projectproces</t>
  </si>
  <si>
    <t>Inplanting, inrichting, programma</t>
  </si>
  <si>
    <t>Mobiliteit</t>
  </si>
  <si>
    <t>Natuurlijk milieu</t>
  </si>
  <si>
    <t>Water</t>
  </si>
  <si>
    <t>Grondstoffen en afval</t>
  </si>
  <si>
    <t>Energie</t>
  </si>
  <si>
    <t>Gezondheid, leefbaarheid en toegankelijkheid</t>
  </si>
  <si>
    <t>Socio-economische aspecten</t>
  </si>
  <si>
    <t>Totaal excl. innovatie</t>
  </si>
  <si>
    <t>Innovatie</t>
  </si>
  <si>
    <t>bonus %</t>
  </si>
  <si>
    <t>Eindscore incl. innovatie</t>
  </si>
  <si>
    <t>Site:</t>
  </si>
  <si>
    <t>Categorie:</t>
  </si>
  <si>
    <t>gewicht hoofdstuk</t>
  </si>
  <si>
    <t>1.1.</t>
  </si>
  <si>
    <t>PROJECTBEHEER</t>
  </si>
  <si>
    <t>1.1.1.</t>
  </si>
  <si>
    <t>PROJECTTEAM</t>
  </si>
  <si>
    <t>1.1.1 a</t>
  </si>
  <si>
    <t>Coördinatie opdrachtgevers</t>
  </si>
  <si>
    <t>1.1.1 b</t>
  </si>
  <si>
    <t>Samenstelling projectteam en werkgroep</t>
  </si>
  <si>
    <t>1.1.2.</t>
  </si>
  <si>
    <t>DOCUMENTEN</t>
  </si>
  <si>
    <t>1.1.2 a</t>
  </si>
  <si>
    <t>Strategische nota: projectdefinitie, visie en ambitieniveau</t>
  </si>
  <si>
    <t>1.1.2 b</t>
  </si>
  <si>
    <t>Inrichtingsplan</t>
  </si>
  <si>
    <t>1.1.2 c</t>
  </si>
  <si>
    <t>Programma van Eisen</t>
  </si>
  <si>
    <t>1.1.2 d</t>
  </si>
  <si>
    <t>Strategisch businessplan</t>
  </si>
  <si>
    <t>1.1.2 e</t>
  </si>
  <si>
    <t>Projectplanning</t>
  </si>
  <si>
    <t>1.1.2 f</t>
  </si>
  <si>
    <t>Uitgifteplan en -proces</t>
  </si>
  <si>
    <t>1.1.2 g</t>
  </si>
  <si>
    <t>Bestemmingsplannen en vergunningsbeleid</t>
  </si>
  <si>
    <t>1.1.3.</t>
  </si>
  <si>
    <t>OPVOLGING EN ACTUALISATIE</t>
  </si>
  <si>
    <t>1.1.3 a</t>
  </si>
  <si>
    <t>Documentenbeheer</t>
  </si>
  <si>
    <t>1.1.3 b</t>
  </si>
  <si>
    <t>Actualisatie basisdocumenten</t>
  </si>
  <si>
    <t>1.1.4.</t>
  </si>
  <si>
    <t>FINANCIËLE HAALBAARHEID</t>
  </si>
  <si>
    <t>1.1.4 a</t>
  </si>
  <si>
    <t>Onderzoek financiële haalbaarheid</t>
  </si>
  <si>
    <t>1.1.4 b</t>
  </si>
  <si>
    <t>Robuustheid financieel plan</t>
  </si>
  <si>
    <t>1.1.5.</t>
  </si>
  <si>
    <t>PROJECTBEHEER OPENBAAR DOMEIN EN GEDEELDE INFRASTRUCTUUR</t>
  </si>
  <si>
    <t>1.1.5 a</t>
  </si>
  <si>
    <t>Visie en ambitie openbaar domein en gedeelde infrastructuur</t>
  </si>
  <si>
    <t>1.1.5 b</t>
  </si>
  <si>
    <t>Projectbeheer openbaar domein en gedeelde infrastructuur</t>
  </si>
  <si>
    <t>1.1.5 c</t>
  </si>
  <si>
    <t>Basisdocumenten openbaar domein en gedeelde infrastructuur</t>
  </si>
  <si>
    <t>1.1.5 d</t>
  </si>
  <si>
    <t>Onderhoudstoets openbaar domein en gedeelde infrastructuur</t>
  </si>
  <si>
    <t>1.2.</t>
  </si>
  <si>
    <t>PARTICIPATIE</t>
  </si>
  <si>
    <t>1.2 a</t>
  </si>
  <si>
    <t>Vastleggen van participatiemodel</t>
  </si>
  <si>
    <t>1.2 b</t>
  </si>
  <si>
    <t>Overleg met belanghebbenden</t>
  </si>
  <si>
    <t>1.2 c</t>
  </si>
  <si>
    <t>Overleg met overheden en nutsmaatschappijen</t>
  </si>
  <si>
    <t>1.2 d</t>
  </si>
  <si>
    <t>Overleg openbaar domein en gedeelde infrastructuur</t>
  </si>
  <si>
    <t>1.3.</t>
  </si>
  <si>
    <t>INTEGRITEIT</t>
  </si>
  <si>
    <t>1.3 a</t>
  </si>
  <si>
    <t>Duurzaamheidsmeter</t>
  </si>
  <si>
    <t>1.3 b</t>
  </si>
  <si>
    <t>Kwaliteitskamer</t>
  </si>
  <si>
    <t>verplicht</t>
  </si>
  <si>
    <t>v</t>
  </si>
  <si>
    <t xml:space="preserve">Het inrichtingsplan bevat minstens bovenstaande onderdelen en wordt geactualiseerd per projectfase. </t>
  </si>
  <si>
    <t>Voldoe aan volgende eisen: 
• Inventariseer de direct betrokkenen.
• Onderzoek de juiste structuur om tot een gecoördineerd opdrachtgeverschap te komen.
• Duid bij aanvang de projectmanager aan die gemachtigd is om de dialoog met het ontwerpteam aan te gaan.
• Rapportering aan de hand van een nota of verslag.</t>
  </si>
  <si>
    <t>Voldoe aan volgende eisen: 
• De projectmanager wordt geïdentificeerd.
• Keuze van de ontwerpers gebeurt volgens een vooraf vastgelegde en doorzichtige procedure. 
• De beslissingsbevoegdheden van de projectteamleden worden vastgelegd in een protocol. 
• Stel een projectteam samen waarin bovenstaande competenties aanwezig zijn en geef aan in welke fase hun inbreng is vereist. 
• Duid bij aanvang de persoon aan die zal instaan voor de opvolging en rapportering van de duurzaamheidsmeter. 
• Rapportering aan de hand van een nota of verslag.</t>
  </si>
  <si>
    <t xml:space="preserve">Rapportering aan de hand van een nota. </t>
  </si>
  <si>
    <t xml:space="preserve">Voldoe aan volgende eisen: 
• Pas in elke fase het Programma van Eisen aan en stuur bij waar nodig.
• Het projectteam wordt betrokken bij de opmaak van het Programma van Eisen.
• Rapportering aan de hand van een omstandig rapport per fase. </t>
  </si>
  <si>
    <t xml:space="preserve">Voldoe aan volgende eisen: 
• Het businessplan definieert de economische visie, de organisatie en de financiële haalbaarheid. 
• Actualisatie, rapportering en toetsing van het strategisch businessplan bij elke toetsingsfase. </t>
  </si>
  <si>
    <t>Voldoe aan volgende eisen:
• Maak een projectplanning. 
• Rapportering en toetsing aan de hand van projectplanning en sleuteldocumenten.</t>
  </si>
  <si>
    <t>Maak een uitgifteplan op dat de hierboven beschreven elementen bevat.</t>
  </si>
  <si>
    <t>Voldoe aan volgende eisen:
• Integreer de voorwaarden de voorwaarden uit het inrichtingsplan en de implementatienota (Programma van Eisen) in het bestemmingsplan.
• Integreer de voorwaarden de voorwaarden uit het inrichtingsplan en de implementatienota (Programma van Eisen) in de exploitatievergunningen.</t>
  </si>
  <si>
    <t xml:space="preserve">Voldoe aan volgende eisen: 
• Gebruik een eenduidig volgnummerbeheer voor de verschillende projectdocumenten, inclusief een versiebeheer. 
• Maak een inventaris van alle documenten die input leveren op het project en geef aan waar die kunnen worden geconsulteerd. 
• Creëer een digitaal platform waarlangs de projectpartners steeds de actuele documenten kunnen consulteren en aanvullen.  
• Rapportering en toetsing aan de hand van een nota en de effectieve implementatie bij de projectdocumenten.  </t>
  </si>
  <si>
    <t>Voldoe aan volgende eisen: 
• Alle basisdocumenten van het inrichtingsplan en het businessplan zijn in digitaal bewerkbare vorm aanwezig en mogen gebruikt worden voor verdere ontwikkeling.
• Stel een procedure op over aanvraag, verwerking en goedkeuring van wijzigingen na goedkeuring van de basisversie. 
• Bepaal wie als ontwerper of auteur hiervoor wordt aangesproken.
• Rapportering en toetsing aan de hand van startnota en implementatie in businessplan.</t>
  </si>
  <si>
    <t>Voorzie minstens een jaarlijkse evaluatie van het inrichtingsplan en het businessplan, met hieraan gekoppeld de actualisatie van de basisdocumenten.</t>
  </si>
  <si>
    <t>Onderzoek de globale financiële haalbaarheid:
• Breng kosten en  opbrengsten van het project in beeld.
• Onderzoek of indirecte kosten of opbrengsten worden gegenereerd.
• De resultaten van de financiële haalbaarheid wordt opgenomen in het strategisch businessplan.</t>
  </si>
  <si>
    <t>Een LCCA –analyse is gebeurd op de aangegeven domeinen vanaf fase 1.2.</t>
  </si>
  <si>
    <t>Investeringsfase:
• Inventariseer de kritische succesfactoren voor het opstarten van het project.
• Voer een risicoanalyse uit voor elke van de kritische succesfactoren. 
• Ga na hoe het risico kan worden verkleind.
• Wat zijn de terugvalopties?
Operationele fase:
• Inventariseer de operationele zakelijke risico’s.
• Doe het sensitiviteitsonderzoek.
• Wat zijn de terugvalopties?</t>
  </si>
  <si>
    <t>Voldoe aan volgende eisen: 
• Een ontwerp startnota herneemt in synthetische vorm de opdracht die voortvloeit uit het inrichtingsplan en businessplan. Deze samenvattende projectdefinitie dient om hoofdlijnen te definiëren en de krachtlijnen van het project communiceerbaar te maken.
• Stel een programma van eisen (PvE) op, en actualiseer die bij elke processtap. Het programma van eisen start vanuit het PvE inrichtingsplan.</t>
  </si>
  <si>
    <t>De kwaliteitskamer wordt geraadpleegd bij elke fase.</t>
  </si>
  <si>
    <t>Voldoe aan volgende eisen:
• Documenten en documentenbeheer 
• Verslaggeving en goedkeuringen
• Projectplanning 
• Rapportering en toetsing aan de hand van startnota en implementatie in het proces</t>
  </si>
  <si>
    <t>Voldoe aan volgende eisen, naargelang de fase: 
• Schetsontwerp 
• Voorontwerp 
• Uitvoeringsontwerp
• Vergunningsaanvragen
• Bestekvoorschriften
• As-built plan 
• Beheerplan</t>
  </si>
  <si>
    <t>Plan overlegmomenten tussen de ontwerpers, de Dienst Wegen, Bruggen en Waterlopen en de Groendienst om het onderhoud van het ontwerp door te lichten in functie van:
• Bereikbaarheid van ondergrondse nutsleidingen
• Onderhoudsvriendelijkheid van het openbaar domein: nood aan onderhoud beperken, bereikbaarheid door onderhoudsmiddelen, …
• Beperken van herstellingen van het openbaar domein: robuustheid, herstelbaarheid, …
• Groenonderhoud: pesticidenvrij, beperken van groenafval (gesloten groenbalans), …
Rapportering en toetsing aan de hand van startnota en verslagen.</t>
  </si>
  <si>
    <t>Voldoe aan volgende eisen:
• Er wordt aangetoond dat het participatiemodel borg staat voor een continue bevraging door betrokken actoren tijdens heel het ontwerp en realisatieproces en minimaal beantwoordt aan de 4 componenten van het participatieproces. 
• De wettelijk voorgeschreven inspraakmomenten zijn geïntegreerd in het participatieproces.
• Een facilitator voor de participatie is aangesteld.
• Organisatie en middelen zijn ingeschreven in het strategisch businessplan.</t>
  </si>
  <si>
    <t xml:space="preserve">Voldoe aan volgende eisen: 
• Een kerngroep van belanghebbenden is samengesteld en wordt voldoende frequent en minstens op de sleutelmomenten in het ontwikkelingsproces geconsulteerd.
• Er wordt aangetoond dat het brede publiek voldoende frequent en minstens op de sleutelmomenten in het ontwikkelingsproces geïnformeerd wordt met vrij beschikbare en begrijpelijke informatie.
• De kerngroep en het brede publiek kunnen op eenvoudige wijze reageren op de verstrekte informatie.
• De respons op de participatie-input is aangetoond. </t>
  </si>
  <si>
    <t>Bijkomend aan bovenstaande wordt aangetoond dat acties en veranderingen zijn doorgevoerd naar aanleiding van de input de kerngroep.</t>
  </si>
  <si>
    <t xml:space="preserve">Bijkomend aan bovenstaande wordt aangetoond dat het participatieproces minstens 3 workshops en/of ontwerpend debat inhield. </t>
  </si>
  <si>
    <t>Voldoe aan volgende eisen: 
• Maak een inventaris op van bovenstaande betrokken diensten en bepaal in welke fase zij worden betrokken.
• Rapportering aan de hand van een nota of verslag.</t>
  </si>
  <si>
    <t>Voldoe aan volgende eisen: 
• Samenstellen van projectteam en werkgroep.
• Keuze van de ontwerpers gebeurt volgens een vooraf vastgelegde en doorzichtige procedure. 
• Inventariseer de direct betrokkenen en betrek hen in rechtstreeks overleg.
• Overleg met overheden en nutsmaatschappijen.
• Rapportering en toetsing aan de hand van startnota en implementatie in het proces.</t>
  </si>
  <si>
    <t xml:space="preserve">De duurzaamheidsmeter is volledig ingevuld en geactualiseerd bij elke toetsingsfase. In de duurzaamheidsmeter zijn de referenties aangegeven naar het document die de genomen maatregelen toelichten. </t>
  </si>
  <si>
    <t xml:space="preserve">Voldoe aan volgende eisen:
• De kwaliteitskamer is samengesteld.
• Het advies van de kwaliteitskamer voor de aangegeven thema’s en de respons hierop van het projectteam is bekend bij het projectteam en de vergunningverlenende instanties. </t>
  </si>
  <si>
    <t>X</t>
  </si>
  <si>
    <t>2.1.</t>
  </si>
  <si>
    <t>INPLANTING HOOFDACTIVITEITEN OP MACRO- EN MESONIVEAU</t>
  </si>
  <si>
    <t>2.1 a</t>
  </si>
  <si>
    <t>Segmentatie en differentiatie van de economische sites</t>
  </si>
  <si>
    <t>2.1 b</t>
  </si>
  <si>
    <t>Aftoetsing aan de ruimtelijke en programmatorische doeleinden</t>
  </si>
  <si>
    <t>2.1 c</t>
  </si>
  <si>
    <t>Hergebruik van bestaande en vervuilde sites</t>
  </si>
  <si>
    <t>2.1 d</t>
  </si>
  <si>
    <t>Bereikbaarheid van de site</t>
  </si>
  <si>
    <t>2.1 e</t>
  </si>
  <si>
    <t>Voorzieningen: een gezonde balans binnen en buiten de site</t>
  </si>
  <si>
    <t>2.1 f</t>
  </si>
  <si>
    <t>Milieu- en mobiliteitshinder in de omgeving</t>
  </si>
  <si>
    <t>2.2.</t>
  </si>
  <si>
    <t>INRICHTEN VAN DE ECONOMISCHE SITE</t>
  </si>
  <si>
    <t>2.2.1.</t>
  </si>
  <si>
    <t>ONTWERPEN VANUIT STRUCTUREN EN KWALITEITEN</t>
  </si>
  <si>
    <t>2.2.1 a</t>
  </si>
  <si>
    <t>Fysisch systeem ruimtelijk structurerend</t>
  </si>
  <si>
    <t>2.2.1 b</t>
  </si>
  <si>
    <t>Betekenis en identiteit van de plek</t>
  </si>
  <si>
    <t>2.2.1 c</t>
  </si>
  <si>
    <t>Verknopen van netwerken</t>
  </si>
  <si>
    <t>2.2.1 d</t>
  </si>
  <si>
    <t>Aansluiten op de omgeving: omgaan met schaal en hinder</t>
  </si>
  <si>
    <t>2.2.1 e</t>
  </si>
  <si>
    <t>Ontsluitingsinfrastructuur</t>
  </si>
  <si>
    <t>2.2.2.</t>
  </si>
  <si>
    <t>INTENSIEF RUIMTEGEBRUIK OP NIVEAU VAN DE SITE</t>
  </si>
  <si>
    <t>2.2.2 a</t>
  </si>
  <si>
    <t>Hergebruik van gebouwen en historisch patrimonium</t>
  </si>
  <si>
    <t>2.2.2 b</t>
  </si>
  <si>
    <t>Densiteit en grondbeslag</t>
  </si>
  <si>
    <t>2.2.3.</t>
  </si>
  <si>
    <t>RUIMTELIJKE KWALITEIT INRICHTINGSPLAN</t>
  </si>
  <si>
    <t>2.2.3 a</t>
  </si>
  <si>
    <t>Ruimtelijke kwaliteit evalueren</t>
  </si>
  <si>
    <t>2.3.</t>
  </si>
  <si>
    <t>HET OPERATIONALISEREN VAN DE ONTWIKKELINGSVISIE</t>
  </si>
  <si>
    <t>2.3.1.</t>
  </si>
  <si>
    <t>HET UITGIFTEBELEID</t>
  </si>
  <si>
    <t>2.3.1 a</t>
  </si>
  <si>
    <t>Inrichtingsplan en het tijdsperspectief</t>
  </si>
  <si>
    <t>2.3.2.</t>
  </si>
  <si>
    <t>DEELPROJECTEN</t>
  </si>
  <si>
    <t xml:space="preserve">Categoriseer het type economische site in een geargumenteerde nota. Het betreft hier de economische hoofdactiviteit(en) van de beoogde site. Een site kan behoren tot één of meerdere categorieën al dan niet zonaal afgebakend. </t>
  </si>
  <si>
    <t>Voldoe aan volgende eisen: 
• Organiseer een vergadering met de stedenbouwkundige ambtenaar.
• Toets de site af aan de verschillende beleidsdocumenten. 
• Maak een nota “Aftoetsing aan de ruimtelijke en programmatorische doeleinden omtrent de site” op en neem die op in het PvE.</t>
  </si>
  <si>
    <t>Een brownfield wordt gekozen voor herontwikkeling.</t>
  </si>
  <si>
    <t xml:space="preserve">Een site met ernstige bodemverontreiniging (cf beschrijvend bodemonderzoek) wordt gekozen voor herontwikkeling. </t>
  </si>
  <si>
    <t>Bereikbaarheid voor voetgangers:
• 1 punt als de site zich op minder dan 500 meter effectieve wandelafstand bevindt van een openbaar vervoershalte.
• 1 bijkomend punt als de site zich op minder dan 200 meter effectieve wandelafstand bevindt van een belangrijke knooppunten openbaar vervoer (knooppunt waar minstens 2 hoofdlijnen van het openbaar vervoer kruisen).</t>
  </si>
  <si>
    <t>Bereikbaarheid voor fietsers: 
• 1 punt als de site zich op 2000 meter fietsafstand bevindt van een openbaar vervoersknooppunt (knooppunt waar minstens 2 hoofdlijnen van het openbaar vervoer kruisen).
• 1 bijkomend punt als een fietspad van op de site kan aansluiten op het lokale fietsroutenetwerk.
• 1 bijkomend punt als een fietspad van op de site kan aansluiten op het bovenlokale fietsroutenetwerk  of een knooppunt van recreatieve fietspaden.</t>
  </si>
  <si>
    <t>Bereikbaarheid via openbaar vervoer:
• 1 punt als de site op maximaal 500 m van een halte voor het openbaar vervoer ligt en voldoen aan de volgende rittenfrequentie: weekdagen 6-9u en 16-18u: 4 ritten/u; weekdagen 9-16u en 18-21u: 3 ritten/u; weekend 8-23u: 2 ritten/u.
• 1 bijkomend punt als de site op maximaal 500 m van een halte voor het openbaar vervoer ligt en voldoen aan de volgende rittenfrequentie: weekdagen 6-9u en 16-18u: 5 ritten/u; weekdagen 9-16u en 18-21u: 4 ritten/u; weekend 8-23u: 3 ritten/u.
• 1 bijkomend punt als de site op maximaal 200 m ligt van een halte op een hoofdstamlijn  van het openbaar vervoer.
• 2 bijkomende punten als de site op maximum 200m ligt van de knooppunten van de hoofdstamlijnen van het openbaar vervoer en op minder dan 200m loopafstand van een treinstation.</t>
  </si>
  <si>
    <t>Bereikbaarheid met het autoverkeer:
• 3 punten als de site vanuit een hoofdweg of een primaire weg van categorie I bereikbaar is, of
• 2 punten als de site vanuit een primaire weg van categorie II bereikbaar is, of
• 1 punt als de site vanuit een secundaire weg bereikbaar is.</t>
  </si>
  <si>
    <t>Bereikbaarheid voor vrachtwagens:
• 3 punten als de site vanuit een weg van hoofdweg bereikbaar is, of
• 2 punten als de site vanuit een weg van primaire weg van categorie I bereikbaar is, of
• 1 punt als de site vanuit een weg van primaire weg van categorie II bereikbaar is.</t>
  </si>
  <si>
    <t>Bereikbaarheid voor scheepvaart: 
• 1 punt als op de site één schip kan aanmeren en laden en lossen, of 
• 2 punten als op de site meerdere schepen kunnen aanmeren en laden en lossen, of
• 3 punten als de site beschikt over een haveninfrastructuur of toelaat dit uit te bouwen (kademuren en kraaninfrastructuur).</t>
  </si>
  <si>
    <t>Bereikbaarheid voor goederentreinen:
• 2 punten als op de site een spoor kan worden aangesloten 
• 1 bijkomend punt als de site beschikt over loskades en overslagmogelijkheden op scheepvaart en vrachtwagens.</t>
  </si>
  <si>
    <t>Inventarisatie en evaluatie van de relatie tussen de economische hoofdfunctie en andere functies binnen en rond de site.</t>
  </si>
  <si>
    <t>Onderbouwde visievorming over welke vorm van afstemming tussen de verschillende functies wenselijk is.</t>
  </si>
  <si>
    <t>Inventarisatie en evaluatie van de potentiële milieu- en mobiliteitshinder binnen en rond de site, waaronder het identificeren van alle mogelijke receptoren van hinder binnen de systeemgrens.</t>
  </si>
  <si>
    <t>Aantoonbare implementatie van (ruimtelijk-fysieke) oplossingsrichtingen in het ontwerp- en ontwikkelingsproces of het onderbouwd achterwege laten hiervan.</t>
  </si>
  <si>
    <t>Maak een inventaris op van het fysisch systeem. De inventaris bestaat minstens uit een schema met de bestaande toestand waarin een waardering wordt uitgesproken over de verschillende kenmerken van het fysisch systeem.</t>
  </si>
  <si>
    <t>Maak een visie en een specifiek schema op waarin duidelijk toegelicht wordt waar men met de fysisch systeem naartoe wil.</t>
  </si>
  <si>
    <t xml:space="preserve">Maak een inventaris op van de kwaliteiten op siteniveau.
• Druk dit uit in een schema waarin de verschillende visuele en betekenende kenmerken zijn opgenomen en gewaardeerd. 
• Een fotoreportage van de voornaamste kenmerken wordt toegevoegd. </t>
  </si>
  <si>
    <t>Maak een beeldkwaliteitsplan voor de site, waar de doelstellingen van betekenende kenmerken, zichtassen en bakens is weergegeven. Dit beeldkwaliteitsplan wordt opgenomen in het inrichtingsplan.</t>
  </si>
  <si>
    <t>Maak een inventaris van de netwerken en structuren in de omgeving. Maak een schema waarin de bestaande netwerken in beeld worden gebracht en gewaardeerd.</t>
  </si>
  <si>
    <t>Voldoe aan volgende eisen: 
• Maak een visie op rond mogelijke synergieën met deze netwerken (voorzie de mogelijkheid om een brede site concept uit te werken). Geef deze visie weer in een schema.
• Maak een schema waarin de ruimtelijke implicaties vanuit het ketenbeheer van de bedrijfsprocessen zijn weergeven (zie hoofdstuk 9).</t>
  </si>
  <si>
    <t>Evalueer hoe deze site zich ruimtelijk verhoudt met de omgeving. Geef duidelijk aan waar continuïteit aan bod kan komen en waar ruimtelijke discontinuïteit wenselijk is, omwille van hinder, schaalbreuken etc.</t>
  </si>
  <si>
    <t>Pro memorie, zie hoofdstuk 3 Mobiliteit.</t>
  </si>
  <si>
    <t>/</t>
  </si>
  <si>
    <t>Het hergebruik van gebouwen maakt minstens
• 10% uit van de uiteindelijke gebouwde vloeroppervlakte (1 punt)
• 20% uit van de uiteindelijke gebouwde vloeroppervlakte (2 punten) 
• 30% uit van de uiteindelijke gebouwde vloeroppervlakte (4 punten) 
• 40% uit van de uiteindelijke gebouwde vloeroppervlakte (6 punten)</t>
  </si>
  <si>
    <t>De beschermde monumenten en de gebouwen opgenomen binnen de inventaris van het bouwkundig erfgoed op de site, worden passend bestemd, de waardevolle delen gerestaureerd en gevaloriseerd.</t>
  </si>
  <si>
    <t>Voldoe aan volgende eisen: 
• Onderzoek het beperkt ruimtebeslag door gebouwen.
• Leg in het inrichtingsplan een ambitieuze densiteit vast. 
• Onderzoek het ruimtebeslag door mobiliteit.
• Leg dit vast in het uitgifteplan (fase 1.3).</t>
  </si>
  <si>
    <t xml:space="preserve">Voldoe aan volgende eisen:
• Beheer grondreserve collectief op de site. 
• Onderzoek de mogelijkheden voor tijdelijk gebruik. </t>
  </si>
  <si>
    <t>Voldoe aan volgende eisen:
• De keuze van de ontwerper gebeurt aan de hand van een op voorhand vastgelegde en doorzichtige procedure.
• Maak gebruik van een getrapt overleg tijdens het ontwerpproces, zodat de ruimtelijke kwaliteit tijdig kan worden getoetst. Tijdens elke fase wordt het ontwerp voorgelegd en goedgekeurd door de kwaliteitskamer. 
• De evaluatie van de finale kwaliteit van het ontwerp gebeurt aan de hand van op voorhand vastgelegde en doorzichtige procedures.</t>
  </si>
  <si>
    <t>Voldoe aan volgende eisen: 
• Zorg voor voldoende flexibiliteit in het inrichtingsplan zodat kan worden ingespeeld op veranderende context tijdens de realisatie van het project.
• Zorg ervoor dat een vooraf vastgesteld kwaliteitsniveau gegarandeerd wordt tijdens de verschillende fasen van de ontwikkeling (inrichting, uitgifte en beheer). 
• Maak dat de duurzaamheidsmaatregelen bij uitstel of niet uitvoeren van bepaalde fasen in voldoende mate gegarandeerd blijven.</t>
  </si>
  <si>
    <t>Onderzoek middels een nota de mogelijkheden van tijdelijke inrichting en tijdelijk gebruik voor percelen en ruimtes die langer dan 6 maanden ongebruikt blijven.</t>
  </si>
  <si>
    <t>Differentiatie scoretoekenning criterium 2.1 d (bereikbaarheid van de site) volgens categorie:</t>
  </si>
  <si>
    <t>voetgangers</t>
  </si>
  <si>
    <t>fietsers</t>
  </si>
  <si>
    <t>openbaar vervoer</t>
  </si>
  <si>
    <t>autoverkeer</t>
  </si>
  <si>
    <t>vrachtwagens</t>
  </si>
  <si>
    <t>scheepvaart</t>
  </si>
  <si>
    <t>goederentreinen</t>
  </si>
  <si>
    <t>totaal</t>
  </si>
  <si>
    <t>Differentiatie scoretoekenning criteria in hoofdstuk 3 (Mobiliteit) volgens categorie:</t>
  </si>
  <si>
    <t>3.2.1 a Staproutes</t>
  </si>
  <si>
    <t>3.2.1 b Verblijfzones</t>
  </si>
  <si>
    <t>3.2.2 a Fietsroutes</t>
  </si>
  <si>
    <t>3.2.2 b Fietsenstallingen</t>
  </si>
  <si>
    <t>3.2.3 a Collectieve vervoertracés (openbare en andere)</t>
  </si>
  <si>
    <t>3.2.3 b</t>
  </si>
  <si>
    <t>3.2.3 b Collectieve vervoerhaltes</t>
  </si>
  <si>
    <t>3.2.4 a Wegeninfrastructuur voor gemotoriseerd verkeer</t>
  </si>
  <si>
    <t>3.3 a Beperkend parkeeraanbod</t>
  </si>
  <si>
    <t>3.3 b Een duurzaam parkeerbeleid</t>
  </si>
  <si>
    <t>3.4 a Infrastructuur voor vrachtverkeer</t>
  </si>
  <si>
    <t>3.4 b Overslagpunten voor scheepvaart, spoor en vrachtwagen</t>
  </si>
  <si>
    <t>3.1.</t>
  </si>
  <si>
    <t>MOBILITEITSPLANNING EN -BEHEER</t>
  </si>
  <si>
    <t>3.1 a</t>
  </si>
  <si>
    <t>Mobiliteitseffectenrapport (MOBER)</t>
  </si>
  <si>
    <t>Voldoe aan volgende eisen: 
• Maak een mobiliteitseffectenrapport voor de economische site en haar omgeving.
• De MOBER bevat een routekeuze en toebedeling voor stappers, fietsers, verschillende collectieve vervoerswijzen en auto.</t>
  </si>
  <si>
    <t>3.1 b</t>
  </si>
  <si>
    <t>Buitenluchtkwaliteit: emissie NOx en fijn stof door wegverkeer</t>
  </si>
  <si>
    <t>De uitkomsten van luchtkwaliteitmetingen worden aangewend om het MOBER aan te scherpen en , indien daar aanleiding toe bestaat, worden er gerichte acties gestart ter verbetering van de luchtkwaliteit.</t>
  </si>
  <si>
    <t>3.1 c</t>
  </si>
  <si>
    <t>Vervoersplan economische site</t>
  </si>
  <si>
    <t xml:space="preserve">Maak op basis van het MOBER een vervoersplan. </t>
  </si>
  <si>
    <t xml:space="preserve">Alle bedrijven dragen bij tot het vervoersplan langs informatie-uitwisseling, opmaak van een bedrijfsvervoersplan en het implementeren van maatregelen.
Voorzie een jaarlijkse evaluatie van het vervoersplan in het businessplan. </t>
  </si>
  <si>
    <t>3.1 d</t>
  </si>
  <si>
    <t>Mobiliteitsmanagement</t>
  </si>
  <si>
    <t>Organiseer mobiliteitsmanagement op de site.</t>
  </si>
  <si>
    <t>Maak een analyse van de afstemming van restenergie en het mobiliteitsprofiel van de site waarin de technische, organisatorische en financiële aspecten (business case) onderzocht worden.</t>
  </si>
  <si>
    <t>3.1 e</t>
  </si>
  <si>
    <t>Hergebruik restenergie voor mobiliteit</t>
  </si>
  <si>
    <t>3.2.</t>
  </si>
  <si>
    <t>STOP-PRINCIPE ALS ONTWERPMETHODIEK</t>
  </si>
  <si>
    <t>STAPPERS</t>
  </si>
  <si>
    <t>3.2.1.</t>
  </si>
  <si>
    <t>3.2.1 a</t>
  </si>
  <si>
    <t>Staproutes</t>
  </si>
  <si>
    <t>Voldoe aan volgende eisen: 
• Raam het maximaal voetgangersgebruik in functie van de bereikbaarheid en de functies op de site. Hanteer dit cijfer in het MOBER en dan vooral bij de vervoerswijzekeuze (cf 3.1).
• Identificeer de belangrijkste bestemmingen voor voetgangers (aansluitingen op ruimer voetgangersnetwerk, functies, collectieve vervoershaltes, …) en ontwerp het voetgangersnetwerk in overeenstemming met de voetgangersstromen (cf toebedeling MOBER). Zorg voor een aantrekkelijk traject (belevingswaarde, sociale aanwezigheid, …).
• Geef prioriteit aan de voetgangersinfrastructuur ten aanzien van andere vervoerswijzen. Scheid de voetgangers van de andere weggebruikers (zowel fietsers als gemotoriseerd vervoer) en los knelpunten en conflicten met mechanisch verkeer op.
• Zorg voor een goede dimensionering van de voetpaden volgens het Vademecum voor Voetgangersvoorzieningen (minimale breedte voetpaden = 1,5 m).
• Toon de ontwerpvisie in een schema.</t>
  </si>
  <si>
    <t>Vul hieronder de deelscores per verkeersmodus in. De berekening van de criteriumscore verschilt naargelang de categorie van de economische site en gebeurt automatisch.</t>
  </si>
  <si>
    <t xml:space="preserve">Dit criterium weegt verschillend door in de totaalscore voor het hoofdstuk naargelang de categorie van de economische site. </t>
  </si>
  <si>
    <t>3.2.1 b</t>
  </si>
  <si>
    <t>Verblijfzones</t>
  </si>
  <si>
    <t>Voldoe aan volgende eisen: 
• Baken de verblijfsgebieden af op de economische site.
• De inrichting van het openbaar domein moet het verblijfskarakter en het autoluwe karakter van deze gebieden benadrukken.
• Verblijfsgebieden worden ingericht als zone 30.
• Bij overgang van het verkeersgebied naar het verblijfsgebied moeten overgangspoorten het gewijzigd karakter benadrukken en een aangepast gedrag van alle automobilisten afdwingen.
• Toon de ontwerpvisie in een schema.</t>
  </si>
  <si>
    <t>3.2.2.</t>
  </si>
  <si>
    <t>TRAPPERS</t>
  </si>
  <si>
    <t>3.2.2 a</t>
  </si>
  <si>
    <t>Fietsroutes</t>
  </si>
  <si>
    <t>Voldoe aan volgende eisen: 
• Raam het maximaal fietsvervoer in functie van de bereikbaarheid en de functies op de site. Hanteer dit cijfer in het MOBER en dan vooral bij de vervoerswijzekeuze (cf 3.1).
• Identificeer de belangrijkste bestemmingen voor fietsers en ontwerp het fietsroutenetwerk in overeenstemming met de fietserstromen (cf verdeling MOBER) en aansluitend op het omgevend fietsenroutenetwerk.  Zorg voor een aantrekkelijk traject (belevingswaarde, sociale aanwezigheid, …).
• Geef prioriteit aan de fietsroutes tegenover de gemotoriseerde vervoerswijzen. scheid fietsers van het gemotoriseerd vervoer, vooral in verkeersgebieden met snel verkeer en los knelpunten en conflicten met gemotoriseerd verkeer op.
• Zorg voor een goede dimensionering van de fietspaden (volgens het Vademecum voor Fietsersvoorzieningen). 
• Verhoog de herkenbaarheid en zichtbaarheid van de fietspaden (door specifieke kleuren en materialen).
• Toon de ontwerpvisie in een schema.</t>
  </si>
  <si>
    <t>3.2.2 b</t>
  </si>
  <si>
    <t>Fietsenstallingen</t>
  </si>
  <si>
    <t>Voldoe aan volgende eisen: 
• Zorg voor een goede verdeling van de fietsenstallingen over de site (naar capaciteit en bestemmingsstromen).
• Zorg voor een goede inplanting van de fietsenstalling bij de bestemming (vlotte bereikbaarheid, sociale controle).
• Voorzie goed gedimensioneerde fietsenstallingen (1,75 m x 0,7 m per fiets) en  neem maatregelen om de fietsenstalling te beschermen tegen diefstal en vandalisme, voorzie bijkomende diensten als fietspompen, bike-wash, fietsherstelkit, enz.
• Voorzie reservezones voor huur- en/of deelfietsen.
• Toon de ontwerpvisie in een schema.</t>
  </si>
  <si>
    <t>3.2.3.</t>
  </si>
  <si>
    <t>OPENBAAR VERVOER</t>
  </si>
  <si>
    <t>3.2.3 a</t>
  </si>
  <si>
    <t>Collectieve vervoertracés (openbare en andere)</t>
  </si>
  <si>
    <t>Voldoe aan volgende eisen: 
• Raam de maximale vraag naar collectief vervoer in functie van bestemmingen en herkomst. Hanteer dit cijfer in het MOBER en dan vooral bij de vervoerswijzekeuze (cf 3.1).
• Capaciteitsonderzoek: toets de capaciteit van het collectief vervoer in functie van zijn piekbelastingen. Onderzoek indien nodig de mogelijkheden om het aanbod uit te breiden door bijkomend openbaar of privé collectief vervoer.
• De inrichting van de collectief vervoerssystemen laat een vlot bereik toe van de grote gebruikersgroepen.
• Zorg voor een vlotte doorstroming van het collectief vervoer (aparte rijstrook of berekening van de doorstromingssnelheid bij piekuur).
• Toon de ontwerpvisie in een schema.</t>
  </si>
  <si>
    <t>Collectieve vervoerhaltes</t>
  </si>
  <si>
    <t>Voldoe aan volgende eisen : 
• Zorg voor een goede distributie van de haltes op de site (met voldoende capaciteit en op maximaal 300 m wandelafstand van belangrijke bestemmingen met veel gebruikers (grootschalige kantoren, retail, leisure).
• Zorg voor een aantrekkelijke inplanting van de halte (uitnodigend dichtbij, vlotte bereikbaarheid, levendige plek, belevingswaarde, …).
• Zorg voor een goede bereikbaarheid van de halte: vermijden van trappen, brede voetpaden, …
• Ontwerp de schuilhuisjes volgens de criteria van de "checklist schuilhuisjes".
• Toon de ontwerpvisie in een schema.</t>
  </si>
  <si>
    <t>3.2.4.</t>
  </si>
  <si>
    <t>PERSONENWAGENS</t>
  </si>
  <si>
    <t>3.2.4 a</t>
  </si>
  <si>
    <t>Wegeninfrastructuur voor gemotoriseerd verkeer</t>
  </si>
  <si>
    <t>Voldoe aan volgende eisen : 
• Raam het gemotoriseerd verkeer in functie van de vervoerswijzekeuze volgens het STOP-principe.
• Ontwerp de wegeninfrastructuur aan de hand van toebedeling, hiërarchie, verkeersstatuut en typedwarsprofielen.
• Toon de ontwerpvisie in een schema.</t>
  </si>
  <si>
    <t>3.3.</t>
  </si>
  <si>
    <t>EEN DUURZAAM PARKEERAANBOD</t>
  </si>
  <si>
    <t>3.3 a</t>
  </si>
  <si>
    <t>Beperkend parkeeraanbod</t>
  </si>
  <si>
    <t xml:space="preserve">Het parkeeraanbod wordt collectief beheerd en omvat alle parkeervoorzieningen op de site. </t>
  </si>
  <si>
    <t>Volgende stappen worden eerst ondernomen: 
• Stel de parkeerkencijfers op per functie.
• Argumenteer afwijkende parkeerkencijfers. 
• Ga de theoretische parkeerbehoefte op de site na.
• Maak een business case voor alternatieve vervoerswijzen.
• Bepaal het beperkende parkeeraanbod dat wordt gepland.</t>
  </si>
  <si>
    <t>Als het geplande parkeeraanbod uitgaat van hoogstens 90% van de gevalideerde theoretische parkeerbehoefte.</t>
  </si>
  <si>
    <t>Als het geplande parkeeraanbod uitgaat van hoogstens 80% van de gevalideerde theoretische parkeerbehoefte.</t>
  </si>
  <si>
    <t>Als het geplande parkeeraanbod uitgaat van hoogstens 70% van de gevalideerde theoretische parkeerbehoefte.</t>
  </si>
  <si>
    <t>Als het geplande parkeeraanbod uitgaat van hoogstens 60% van de gevalideerde theoretische parkeerbehoefte.</t>
  </si>
  <si>
    <t>Lijst 3.3 a</t>
  </si>
  <si>
    <t>3.3 b</t>
  </si>
  <si>
    <t>Een duurzaam parkeerbeleid</t>
  </si>
  <si>
    <t>Voldoe aan volgende eisen : 
• Faseer het realiseren van het parkeeraanbod in functie van de fasering van de ontwikkeling en stel weloverwogen vaste drempels op voor de bouw van een nieuw parkeergebouw, na de(her) toetsing van de alternatieven
• Laat ander gebruik toe van de ruimtelijke reserves voor parkeerfaciliteiten.</t>
  </si>
  <si>
    <t>Bouw parkeerfaciliteiten flexibel en demonteerbaar.</t>
  </si>
  <si>
    <t>Behoud de controle op het parkeerbeleid zodat regulerend kan worden opgetreden.</t>
  </si>
  <si>
    <t>Voorzie gratis parkeerfaciliteiten voor bovenstaande bijzondere groepen.</t>
  </si>
  <si>
    <t>Hanteer betalend parkeren voor overige autogebruikers met maximaal 1 abonnementen per 5 werknemers.</t>
  </si>
  <si>
    <t>3.4.</t>
  </si>
  <si>
    <t>VRACHTVERKEER</t>
  </si>
  <si>
    <t>3.4 a</t>
  </si>
  <si>
    <t>Infrastructuur voor vrachtverkeer</t>
  </si>
  <si>
    <t>Een studie onderzoekt de kansen voor clustering van het vrachtverkeer.</t>
  </si>
  <si>
    <t>Voldoe aan volgende eisen: 
• Identificeer potentiële alternatieve transportmiddelen naast de vrachtwagen. 
• Ontwikkel de opportuniteiten of behoud ze met het oog op latere voorzienbare evoluties.</t>
  </si>
  <si>
    <t>Voldoe aan volgende eisen : 
• Onderzoek de noodzakelijke toegankelijkheid voor vrachtwagens. Peil naar wegcapaciteit, ruimtebeslag, hinder en veiligheid. 
• Maak een schema op met de routes voor het vrachtverkeer.</t>
  </si>
  <si>
    <t>Lijst 3.4 a</t>
  </si>
  <si>
    <t>of</t>
  </si>
  <si>
    <t>3.4 b</t>
  </si>
  <si>
    <t>Overslagpunten voor scheepvaart, spoor en vrachtwagen</t>
  </si>
  <si>
    <t>Voldoe aan volgende eisen : 
• Toegankelijkheid via spoor en scheepvaart wordt optimaal benut door een verstandige inplanting en gebruik van de dokken en loskades. 
• Voorzie bij voorkeur collectieve loskades voor het vrachtverkeer.
• Zorg dat geparkeerde vrachtwagens zo weinig mogelijk hinder veroorzaken.</t>
  </si>
  <si>
    <t>3.5.</t>
  </si>
  <si>
    <t>SIGNALISATIE EN INFORMATIE</t>
  </si>
  <si>
    <t>3.5 a</t>
  </si>
  <si>
    <t>Informatie naar vracht- en personenverkeer</t>
  </si>
  <si>
    <t>Dit valt onder het mobiliteitsmanagement, zie 3.1 d.</t>
  </si>
  <si>
    <t>3.5 b</t>
  </si>
  <si>
    <t>Bewegwijzering naar en op de site</t>
  </si>
  <si>
    <t>Voldoe aan volgende eisen: 
• Stel een bewegwijzeringplan op voor alle weggebruikers.
• Verhoog de herkenbaarheid van de site-omgeving.
• Zorg voor een duidelijke signalisatie van de oversteekplaatsen.
• Voorzie infoborden voor de interne verkeersafwikkeling.</t>
  </si>
  <si>
    <t>3.6.</t>
  </si>
  <si>
    <t>WERFVERKEER</t>
  </si>
  <si>
    <t>3.6 a</t>
  </si>
  <si>
    <t>Werfverkeer</t>
  </si>
  <si>
    <t>Maak een mobiliteitsstudie voor het werfverkeer en pas de maatregelen toe.</t>
  </si>
  <si>
    <t>4.1.</t>
  </si>
  <si>
    <t>VOORSTUDIE EN GEÏNTEGREERDE AANPAK</t>
  </si>
  <si>
    <t>4.1 a</t>
  </si>
  <si>
    <t>Inventarisatie en opmeting van het terrein</t>
  </si>
  <si>
    <t>Situeer het terrein in zijn ruimere omgeving (lokalisatie op kaarten).</t>
  </si>
  <si>
    <t>Maak een opmetingsplan van het terrein op.</t>
  </si>
  <si>
    <t>Maak een inventaris van de waardevolle elementen op de site.</t>
  </si>
  <si>
    <t>4.2.</t>
  </si>
  <si>
    <t xml:space="preserve"> BEHOUD VAN NATUURLIJKE ENTITEITEN</t>
  </si>
  <si>
    <t>4.2 a</t>
  </si>
  <si>
    <t>Behoud van bedreigde soorten en gebieden</t>
  </si>
  <si>
    <t>Behoud alle beschreven gebieden en voorzie er een bufferzone omheen met een breedte in functie de druk op omringende gebieden en in overleg met de Groendienst.</t>
  </si>
  <si>
    <t>Zorg voor dat de aanwezige fauna en flora beschermd wordt door het te beschermen gebied ontoegankelijk te maken (door middel van heggen, grachten, …).</t>
  </si>
  <si>
    <t>4.2 b</t>
  </si>
  <si>
    <t>Behoud van waardevolle landschapselementen</t>
  </si>
  <si>
    <t>Behoud waardevolle landschapselementen.</t>
  </si>
  <si>
    <t>Integreer deze elementen in het landschapsontwerp.</t>
  </si>
  <si>
    <t>4.2 c</t>
  </si>
  <si>
    <t>Behoud van groen netwerk - ecologische verbindingen</t>
  </si>
  <si>
    <t>Raadpleeg de kaart van het stedelijke blauw-groene netwerk.</t>
  </si>
  <si>
    <t>Detecteer woon- en/of voortplantingsgebieden.</t>
  </si>
  <si>
    <t>Bepaal aan de hand de ecosysteemkwetsbaarheidskaarten de barrière-effecten van de nieuwe en bestaande wegenis.</t>
  </si>
  <si>
    <t>Maak een verantwoording op over het al dan niet het implementeren van een ecoduct of ecoraster en leg dit aan de Groendienst voor.</t>
  </si>
  <si>
    <t>4.2 d</t>
  </si>
  <si>
    <t>Behoud van bomen</t>
  </si>
  <si>
    <t>Behoud alle waardevolle bomen (maximaal 20% verplaatsing of vervanging door bomen met een equivalente waarde).</t>
  </si>
  <si>
    <t>Compenseer de gerooide bomen, bij voorkeur in natura, en plant de nieuwe bomen aan volgens de richtlijnen het Technisch Vademecum voor bomen.</t>
  </si>
  <si>
    <t>Indien er sprake is van een bos, dient het bos op de site zelf in natura gecompenseerd te worden. Is er geen bos op de site aanwezig, dan worden deze punten automatisch toegekend.</t>
  </si>
  <si>
    <t>Maak een statusrapport van de natuurlijke entiteiten op de site.</t>
  </si>
  <si>
    <t>Bescherm de bomen die niet in deze gebieden gesitueerd zijn en die bewaard dienen te worden, volgens de maatregelen van het Technisch Vademecum voor bomen.</t>
  </si>
  <si>
    <t>Baken de gebieden die worden bestemd tot groengebieden af en maak ze ontoegankelijk tijdens de werf (duid de verschillende ontoegankelijke zones aan op een werfplan en aan de afbakening).</t>
  </si>
  <si>
    <t>4.3.</t>
  </si>
  <si>
    <t>BEPERKING VERVUILING NATUURLIJK MILIEU</t>
  </si>
  <si>
    <t>4.3.1.</t>
  </si>
  <si>
    <t>BODEMKWALITEIT EN -SANERING</t>
  </si>
  <si>
    <t>4.3.1 a</t>
  </si>
  <si>
    <t>Duurzaam saneringsconcept</t>
  </si>
  <si>
    <t>4.3.1 b</t>
  </si>
  <si>
    <t>Lokaal gebruik van gesaneerde gronden</t>
  </si>
  <si>
    <t>4.3.1 c</t>
  </si>
  <si>
    <t>Beperken van bodemerosie</t>
  </si>
  <si>
    <t>Zorg voor een bodemsanering, gebruik makend van de beste beschikbare technieken.</t>
  </si>
  <si>
    <t>Gebruik biologische saneringstechnieken.</t>
  </si>
  <si>
    <t>Maak een grondbalans op. Kijk hoeveel van de grondvraag ingevuld kan worden door het overschot aan ter plaatse gesaneerde grond.</t>
  </si>
  <si>
    <t>Grond die later wordt verkocht aan particulieren wordt niet geïmmobiliseerd of gefixeerd.</t>
  </si>
  <si>
    <t>Bij aanvoer van grond wordt enkel grond gebruik die is afgestemd op het toekomstig groenbeheer.</t>
  </si>
  <si>
    <t>Volg het gemeentelijk erosiebestrijdingplan indien aanwezig.</t>
  </si>
  <si>
    <t>Pas bovenstaande maatregelen toe voor steile hellingen en taluds.</t>
  </si>
  <si>
    <t>4.3.2.</t>
  </si>
  <si>
    <t>OPWARMING EN UITSTOOT</t>
  </si>
  <si>
    <t>4.3.2 a</t>
  </si>
  <si>
    <t>Beperking stedelijke opwarming</t>
  </si>
  <si>
    <t>Voorzie voor minstens 50% van de verharde oppervlakten van de omgevingsaanleg elke mogelijke combinatie van:
• Beschaduwing door bomen
• Materialen met een Solar Reflectance Index (SRI) van minimum 29 
• Gedeeltelijke verharding met grasdallen of gewapend gras</t>
  </si>
  <si>
    <t>Voorzie minstens 50% van de totale dakoppervlakte van een groendak.</t>
  </si>
  <si>
    <t>Voorzie minstens 75% van de totale dakoppervlakte van materialen met een SRI van minimum 29.</t>
  </si>
  <si>
    <t>4.3.3.</t>
  </si>
  <si>
    <t>INTELLIGENT VERLICHTEN</t>
  </si>
  <si>
    <t>4.3.3 a</t>
  </si>
  <si>
    <t>Beperking van lichtvervuiling</t>
  </si>
  <si>
    <t>Vraag alle gegevens op die nuttig zijn voor het verlichtingsplan (Lichtplan I en II van de Stad Gent, voorschriften VLAREM, …).</t>
  </si>
  <si>
    <t>Maak een lichtbeheerplan op.</t>
  </si>
  <si>
    <t>Bepaal het minimale doelgebied en de minimale lichtintensiteit.</t>
  </si>
  <si>
    <t>Pas de frequentie aan aan de plaatselijke fauna.</t>
  </si>
  <si>
    <t>Installeer efficiënte lichtarmaturen.</t>
  </si>
  <si>
    <t>4.2 e</t>
  </si>
  <si>
    <t>Bescherming van natuurlijke entiteiten tijdens de werffase</t>
  </si>
  <si>
    <t>4.4.</t>
  </si>
  <si>
    <t>NATUURONTWIKKELING</t>
  </si>
  <si>
    <t>4.4 a</t>
  </si>
  <si>
    <t>Integratie van openbaar en privé-groen in blauw-groene netwerken</t>
  </si>
  <si>
    <t>Bestaande (en nieuwe) waterlopen zijn het ordenende principe in de ontwikkeling van het blauw-groene netwerk op schaal van het inrichtingsplan.</t>
  </si>
  <si>
    <t>Het blauw-groene netwerk is de basis van de ontwikkeling: het wordt eerst ontworpen en is voldoende overheersend.</t>
  </si>
  <si>
    <t xml:space="preserve">Koppel het groen aan laagdynamische ontwikkelingen in het blauw-groene netwerk, bv. fiets- en voetpaden, zachte recreatie. </t>
  </si>
  <si>
    <t>4.4 b</t>
  </si>
  <si>
    <t>Openbaar groen</t>
  </si>
  <si>
    <t>Ontwerp openbaar groen dat meerwaarde biedt voor de werkomgeving.</t>
  </si>
  <si>
    <t>Ontwerp het (openbaar) groen volgens de principes van het Harmonisch Park- en Groenbeheer.</t>
  </si>
  <si>
    <t>Toon aan hoe de structuur, het recreatieve programma, de inrichting en de beplanting corresponderen met de aanwezige waardevolle vegetatie en de opbouw van de bodem na sanering en de (nieuwe) waterhuishouding van het terrein.</t>
  </si>
  <si>
    <t>4.4 c</t>
  </si>
  <si>
    <t>Beschutte groene zone</t>
  </si>
  <si>
    <t>Voorzie een beschutte groene zone op de site in relatie met het blauw-groene netwerk.</t>
  </si>
  <si>
    <t>Kader de zone in het behouden en versterken van groene corridors.</t>
  </si>
  <si>
    <t>Zet de beschutte groene zones multifunctioneel in, bijvoorbeeld voor waterberging.</t>
  </si>
  <si>
    <t>Scherm de beschutte groene zones van de andere buitenruimten af indien er gevaar voor overbelasting bestaat.</t>
  </si>
  <si>
    <t>4.4 d</t>
  </si>
  <si>
    <t>Aanleg van bomen</t>
  </si>
  <si>
    <t>Raadpleeg het Bomenplan van de Stad.</t>
  </si>
  <si>
    <t>Plant de nieuwe bomen aan volgens het Technisch Vademecum Bomen in overleg met de Groendienst.</t>
  </si>
  <si>
    <t>Gebruik hoogstammige bomen.</t>
  </si>
  <si>
    <t>De nieuwe bomen passen in het landschapsontwerp van de site en haar directe omgeving.</t>
  </si>
  <si>
    <t>4.4 e</t>
  </si>
  <si>
    <t>Ontwerpen met zicht op duurzaam groenbeheer - groenbeheerplan</t>
  </si>
  <si>
    <t>Maak een nota op met het globale ambitieniveau inzake groenbeheer.</t>
  </si>
  <si>
    <t>Onderzoek mogelijke synergieën (rendabele samenwerkingsvormen) voor gezamenlijke noden en wensen inzake groenbeheer.</t>
  </si>
  <si>
    <t>Stel een groenbeheerplan op volgens bovenstaande uitgangspunten.</t>
  </si>
  <si>
    <t>Kies een gepaste beheerstructuur en formaliseer het samenwerkingsverband.</t>
  </si>
  <si>
    <t>4.5.</t>
  </si>
  <si>
    <t>GROENBEHEER</t>
  </si>
  <si>
    <t>4.5 a</t>
  </si>
  <si>
    <t>Composteerplaats</t>
  </si>
  <si>
    <t>4.5 b</t>
  </si>
  <si>
    <t>Onkruidbeheersing</t>
  </si>
  <si>
    <t>Voorzie een composteerplaats voor snoeihout en grasmaaisel op de site.</t>
  </si>
  <si>
    <t xml:space="preserve">Zorg dat het landschap zo ontworpen wordt dat het groenafval kan verwerkt worden op de site. </t>
  </si>
  <si>
    <t>Voorzie enkel functionele verhardingen.</t>
  </si>
  <si>
    <t>Vermijd goede groeiomstandigheden voor onkruid.</t>
  </si>
  <si>
    <t>Zorg dat verhardingen goed bereikbaar zijn voor onderhoud.</t>
  </si>
  <si>
    <t>Bij de aanleg van ondergrondse infrastructuur wordt het verharde oppervlak erboven zodanig afgewerkt dat latere interventies zo weinig mogelijk verstoring en verzakkingen teweeg brengen.</t>
  </si>
  <si>
    <t>5.1.</t>
  </si>
  <si>
    <t>VOORSTUDIE WATERBEHEER</t>
  </si>
  <si>
    <t>5.1 a</t>
  </si>
  <si>
    <t>Inventarisatie van watergerelateerde gegevens</t>
  </si>
  <si>
    <t>Verzamel watergerelateerde gegevens over de site.</t>
  </si>
  <si>
    <t>Maak een nota op over het ambitieniveau inzake waterbeheer.</t>
  </si>
  <si>
    <t>5.1 b</t>
  </si>
  <si>
    <t>Waterstudie</t>
  </si>
  <si>
    <t>Maak een waterstudie voor de site op.</t>
  </si>
  <si>
    <t>5.2.</t>
  </si>
  <si>
    <t>RUIMTE VOOR WATER</t>
  </si>
  <si>
    <t>5.2 a</t>
  </si>
  <si>
    <t>Behoud, integratie en ontwikkeling van bestaande waterlopen</t>
  </si>
  <si>
    <t>Overleg met de betrokken diensten.</t>
  </si>
  <si>
    <t>Behoud alle bestaande waterlopen en integreer ze in het ontwerp van het openbaar domein.</t>
  </si>
  <si>
    <t>75% van de oevers van de waterlopen op de site zijn natuurvriendelijk.</t>
  </si>
  <si>
    <t>Voorzie een afvoer van hemelwater en/of gezuiverd afvalwater die het mogelijk maakt om het waternetwerk aan te vullen.</t>
  </si>
  <si>
    <t>5.2 b</t>
  </si>
  <si>
    <t>Beleving van water op de site</t>
  </si>
  <si>
    <t>Koppel de hemelwaterverwerking aan informele ruimten door middel van bv wadi’s of horizontale afvoeren waar gebruikers in contact met het water kunnen komen.</t>
  </si>
  <si>
    <t>5.3.</t>
  </si>
  <si>
    <t>BEPERKEN VAN HET WATERVERBRUIK</t>
  </si>
  <si>
    <t>5.3 a</t>
  </si>
  <si>
    <t>Waterefficiënt bedrijventerrein</t>
  </si>
  <si>
    <t>Laat een wateraudit uitvoeren bij de opstart van de ondernemingen en stem de ondernemingen die worden ingeplant op het bedrijventerrein op elkaar af.</t>
  </si>
  <si>
    <t>Stel een plan op voor implementatie van de maatregelen voorgesteld in de wateraudit en voer dit plan uit.</t>
  </si>
  <si>
    <t>Installeer BBT.</t>
  </si>
  <si>
    <t>5.3 b</t>
  </si>
  <si>
    <t>Waterzuinige gebouwen</t>
  </si>
  <si>
    <t>Installeer kranen met een debiet van hoogstens 6 liter per minuut of een andere technologie (bv. sensorkranen) die aangetoond hetzelfde effect sorteert.</t>
  </si>
  <si>
    <t>Installeer douches die hoogstens 7 liter per minuut verbruiken.</t>
  </si>
  <si>
    <t xml:space="preserve">Installeer zuinige toiletten die hoogstens 6 liter per spoelbeurt verbruiken en voorzien zijn van een spaarknop. </t>
  </si>
  <si>
    <t>5.4.</t>
  </si>
  <si>
    <t>ALTERNATIEVE WATERBRONNEN</t>
  </si>
  <si>
    <t>5.4 a</t>
  </si>
  <si>
    <t>Hergebruik van grijs water en proceswater</t>
  </si>
  <si>
    <t>Onderzoek of er proceswater of grijs water hergebruikt kan worden.</t>
  </si>
  <si>
    <t>Voorzie 50% van de bedrijven die proceswater of grijs water produceren van individuele of collectieve installaties voor grijs- en of proceswaterzuivering en hergebruik.</t>
  </si>
  <si>
    <t>Sluit zo veel mogelijk installaties en toestellen in de gebouwen (bv. toilet, wasmachine, buitenkraan, collectieve autowasplaats, …) op gezuiverd grijs water en/of gezuiverd proceswater aan.</t>
  </si>
  <si>
    <t>5.4 b</t>
  </si>
  <si>
    <t>Hergebruik van hemelwater</t>
  </si>
  <si>
    <t>Voorzie alle gebouwen zonder groendak van individuele of collectieve hemelwatertanks die voldoen aan de minimale volumes vastgelegd in het Algemeen Bouwreglement van Stad Gent.</t>
  </si>
  <si>
    <t>Sluit zo veel mogelijk installaties en toestellen in deze gebouwen op hemelwater aan.</t>
  </si>
  <si>
    <t>5.4 c</t>
  </si>
  <si>
    <t>Hemelwater om te blussen</t>
  </si>
  <si>
    <t>Bepaal in overleg met de brandweer hoeveel bluswater er nodig is voor de volledige site en voorzie een blusbekken met hemelwater. Het blusbekken wordt opgenomen in het geïntegreerde watersysteem.</t>
  </si>
  <si>
    <t>5.4 d</t>
  </si>
  <si>
    <t>Gebruik van oppervlaktewater, leidingwater en grondwater</t>
  </si>
  <si>
    <t>Toon aan dat bij de keuze van de waterbronnen de verschillende mogelijkheden bestudeerd zijn, rekening houdend met de vereiste kwaliteit en zuiverheid, de beschikbaarheid van waterbronnen en de voorkeursvolgorde oppervlaktewater &gt; leidingwater &gt; grondwater.</t>
  </si>
  <si>
    <t>5.5.</t>
  </si>
  <si>
    <t>WATERAFVOER</t>
  </si>
  <si>
    <t>5.5.1.</t>
  </si>
  <si>
    <t>VERWERKING VAN AFVALWATER</t>
  </si>
  <si>
    <t>5.5.1 a</t>
  </si>
  <si>
    <t>Gescheiden afvalwaterafvoer</t>
  </si>
  <si>
    <t>Voorzie alle gebouwen op de site van een gescheiden waterafvoersysteem met een aparte afvoerleiding voor hemelwater (dit is wettelijk verplicht) en minstens twee afvoerleidingen voor verschillende afvalwaterstromen, in overeenstemming met de specifieke werking van de bedrijven.</t>
  </si>
  <si>
    <t>5.5.1 b</t>
  </si>
  <si>
    <t>Zuivering en lozing van afvalwater</t>
  </si>
  <si>
    <t>Voorzie een aangepaste behandeling voor het bedrijfsafvalwater.</t>
  </si>
  <si>
    <t>Voldoe aan volgende eisen:
• Onderzoek de mogelijkheid om bedrijven die kunnen samenwerken voor een collectieve zuivering van bedrijfsafvalwater dicht bij elkaar in te planten op de site.
• Voorzie een collectieve afvalwaterzuivering op de site voor bedrijfsafvalwater.</t>
  </si>
  <si>
    <t>5.5.1 c</t>
  </si>
  <si>
    <t>Warmterecuperatie uit koelwater</t>
  </si>
  <si>
    <t>Gebruik de restwarmte uit koelwater binnen de bedrijven of in de omgeving (systeemgrens).</t>
  </si>
  <si>
    <t>5.5.2.</t>
  </si>
  <si>
    <t>HEMELWATERAFVOER</t>
  </si>
  <si>
    <t>5.5.2 a</t>
  </si>
  <si>
    <t>Hemelwaterbuffering door groendaken</t>
  </si>
  <si>
    <t>Voorzie een groendak met een waterbergingscapaciteit van minimaal 50 mm op alle dakoppervlakken die niet gebruikt worden voor hemelwaterrecuperatie.</t>
  </si>
  <si>
    <t>5.5.2 b</t>
  </si>
  <si>
    <t>Infiltratie van hemelwater</t>
  </si>
  <si>
    <t>Beperk de verharding.</t>
  </si>
  <si>
    <t>Kies bij verharding voor natuurlijke infiltratie in een doorlatende onverharde randzone of voor een waterdoorlatende verharding met waterdoorlatende fundering.</t>
  </si>
  <si>
    <t>Buffering met vertraagde hemelwaterafvoer</t>
  </si>
  <si>
    <t>5.5.2 c</t>
  </si>
  <si>
    <t>Voorzie buffervoorzieningen met aansluiting op het oppervlaktewater (buffering is berekend en onderbouwd met een terugkeerperiode van 50 jaar).</t>
  </si>
  <si>
    <t xml:space="preserve">Voorzie buffervoorzieningen met aansluiting op de hemelwaterafvoerleiding (buffering is berekend en onderbouwd met een terugkeerperiode van 50 jaar). </t>
  </si>
  <si>
    <t>Er wordt gewerkt met een infiltrerende buffer (buffer waarvan de bodem doorlatend is zodat minimale infiltratie mogelijk is).</t>
  </si>
  <si>
    <t>5.6.</t>
  </si>
  <si>
    <t>WERFFASE</t>
  </si>
  <si>
    <t>5.6 a</t>
  </si>
  <si>
    <t>Oppervlaktewatervervuiling</t>
  </si>
  <si>
    <t>5.6 b</t>
  </si>
  <si>
    <t>Bemaling</t>
  </si>
  <si>
    <t>Neem voldoende maatregelen om oppervlaktewaterverontreiniging te vermijden met bijzondere aandacht voor bovenstaande punten.</t>
  </si>
  <si>
    <t>Stel een rapportage op waaruit blijkt dat er op zorgvuldige wijze naar de bovenstaande aspecten van grondwateronttrekking is gekeken.</t>
  </si>
  <si>
    <t xml:space="preserve">Er zijn aantoonbaar maatregelen getroffen om mogelijke negatieve effecten van bemaling te voorkomen of voldoende te beperken. </t>
  </si>
  <si>
    <t>6.1.</t>
  </si>
  <si>
    <t>6.1 a</t>
  </si>
  <si>
    <t>Inventaris van aanwezige materialen en materialenstromen</t>
  </si>
  <si>
    <t>Maak een inventaris op van de aanwezige materialen op de site.</t>
  </si>
  <si>
    <t>Maak een inventaris van de materialenstromen t.g.v. de industriële activiteiten op de site.</t>
  </si>
  <si>
    <t>6.1 b</t>
  </si>
  <si>
    <t>Integraal materiaalbeheer</t>
  </si>
  <si>
    <t>Stel een materiaalplan voor het ontwerp op.</t>
  </si>
  <si>
    <t>Stel een materiaalplan voor het beheer, waarbij de profielen van de verschillende bedrijven op vlak van materialencyclus zo goed mogelijk op elkaar afgestemd zijn.</t>
  </si>
  <si>
    <t>6.2.</t>
  </si>
  <si>
    <t>INTELLIGENTE MATERIAALINSTROOM</t>
  </si>
  <si>
    <t>6.2.1.</t>
  </si>
  <si>
    <t>BEPERKEN VAN HET MATERIAALGEBRUIK</t>
  </si>
  <si>
    <t>6.2.1 a</t>
  </si>
  <si>
    <t>Correcte dimensionering</t>
  </si>
  <si>
    <t>Beperk het materiaalgebruik tot het minimum door een studie naar de correcte dimensionering van verharde oppervlakten, rioleringen, technische infrastructuren, … Bewijs door een studie van de maatvoerende elementen (bv. afmetingen en draaicirkel van vrachtwagens, bepalend voor het ontwerp van de wegenis).</t>
  </si>
  <si>
    <t>Toon aan dat het materiaalgebruik door deze studie effectief beperkt kon worden.</t>
  </si>
  <si>
    <t>6.2.1 b</t>
  </si>
  <si>
    <t>Gesloten grondbalans</t>
  </si>
  <si>
    <t>Zorg voor een gesloten grondbalans.</t>
  </si>
  <si>
    <t>Duid een geschikte plaats aan om grond tijdelijk op te slaan.</t>
  </si>
  <si>
    <t>6.2.2.</t>
  </si>
  <si>
    <t>GEBRUIK VAN DUURZAME MATERIALEN</t>
  </si>
  <si>
    <t>6.2.2 a</t>
  </si>
  <si>
    <t>Bouwmaterialen met een goede NIBE-classificatie</t>
  </si>
  <si>
    <t xml:space="preserve">Tussen 25% en 50% van de nieuwe bouwmaterialen heeft een NIBE-milieuklasse van maximum 3c. </t>
  </si>
  <si>
    <t>Tussen 50% en 75% van de nieuwe bouwmaterialen heeft een NIBE-milieuklasse van maximum 3c.</t>
  </si>
  <si>
    <t xml:space="preserve">Meer dan 75% van de nieuwe bouwmaterialen heeft een NIBE-milieuklasse van maximum 3c. </t>
  </si>
  <si>
    <t>6.2.2 b</t>
  </si>
  <si>
    <t>Duurzame houtsoorten</t>
  </si>
  <si>
    <t xml:space="preserve">Gebruik FSC-gecertificeerd hout.  </t>
  </si>
  <si>
    <t>Gebruik PEFC-gecertificeerd hout.</t>
  </si>
  <si>
    <t>Bescherm het hout, indien nodig, met natuurlijke beschermingsmiddelen.</t>
  </si>
  <si>
    <t>Gebruik hout uit Europese bossen.</t>
  </si>
  <si>
    <t>6.2.2 c</t>
  </si>
  <si>
    <t>Gerecycleerde materialen</t>
  </si>
  <si>
    <t>Tussen 5% en 10% van de gebruikte materialen zijn gerecycleerd.</t>
  </si>
  <si>
    <t>Tussen 10% en 15% van de gebruikte materialen zijn gerecycleerd.</t>
  </si>
  <si>
    <t>Meer dan 15% van de gebruikte materialen zijn gerecycleerd.</t>
  </si>
  <si>
    <t>6.2.2 d</t>
  </si>
  <si>
    <t>Lokale bouwmaterialen</t>
  </si>
  <si>
    <t>Tussen 10% en 15% van de materialen wordt lokaal geproduceerd.</t>
  </si>
  <si>
    <t>Meer dan 15% van de materialen wordt lokaal geproduceerd.</t>
  </si>
  <si>
    <t>6.2.2 e</t>
  </si>
  <si>
    <t>Vermijd producten met schadelijke stoffen</t>
  </si>
  <si>
    <t xml:space="preserve">Maak geen gebruik van materialen en producten die schadelijke stoffen omvatten. Let hierbij op de keuze van afwerkingsmaterialen, verven, lijmen en mortel. </t>
  </si>
  <si>
    <t>6.2.2 f</t>
  </si>
  <si>
    <t>Onderhoudsvriendelijke materialen</t>
  </si>
  <si>
    <t>Maak gebruik van materialen die een lange levensduur hebben en weinig onderhoud nodig hebben.</t>
  </si>
  <si>
    <t>6.3.</t>
  </si>
  <si>
    <t>INTELLIGENTE MATERIALENDOORSTROOM</t>
  </si>
  <si>
    <t>6.3.1.</t>
  </si>
  <si>
    <t>AFVAL ALS GRONDSTOF</t>
  </si>
  <si>
    <t>6.3.1 a</t>
  </si>
  <si>
    <t>Hergebruik van structuren en componenten</t>
  </si>
  <si>
    <t xml:space="preserve">Tussen 5 en 10% van het gebouw bestaat uit hergebruikte structuren en componenten. </t>
  </si>
  <si>
    <t>Meer dan 10% van het gebouw bestaat uit hergebruikte structuren en componenten.</t>
  </si>
  <si>
    <t>6.3.1 b</t>
  </si>
  <si>
    <t>Demontabele bouwonderdelen voor openbaar domein en wegenis</t>
  </si>
  <si>
    <t>Gebruik demontabele hechtsystemen in plaats van lijmen of kitten.</t>
  </si>
  <si>
    <t>Gebruik demonteerbare bouwonderdelen en scheidbare materialen.</t>
  </si>
  <si>
    <t>6.3.2.</t>
  </si>
  <si>
    <t>MATERIAALCYCLUS BINNEN DE ECONOMISCHE SITE</t>
  </si>
  <si>
    <t>6.3.2 a</t>
  </si>
  <si>
    <t>Integraal ketenbeheer en industriële ecologie</t>
  </si>
  <si>
    <t>Zoek samenwerkingsverbanden tussen de bedrijven op de site voor uitwisseling van afval- en eindproducten.</t>
  </si>
  <si>
    <t>Optimaliseer de productieketen van de bedrijven op de site.</t>
  </si>
  <si>
    <t>6.4.</t>
  </si>
  <si>
    <t>DUURZAME AFVALUITSTROOM</t>
  </si>
  <si>
    <t>6.4 a</t>
  </si>
  <si>
    <t>Sorteren van bouw- en sloopafval</t>
  </si>
  <si>
    <t>Sorteer de bouw- en sloopafval op de werf en zorg voor een regelmatige afvoer naar een sorteercentrum.</t>
  </si>
  <si>
    <t>6.4 b</t>
  </si>
  <si>
    <t>Afvalsorteerplaats</t>
  </si>
  <si>
    <t>Voorzie voldoende containers voor huishoudelijk afval en met huishoudelijke afvalstoffen vergelijkbare afvalstoffen op de site, waarbij een onderscheid wordt gemaakt tussen PMD, papier en karton, glas, GFT-afval en restafval.</t>
  </si>
  <si>
    <t>Zoek samenwerkingsverbanden tussen de bedrijven op de site om bedrijfsafval collectief in te zamelen en te sorteren.</t>
  </si>
  <si>
    <t>Voorzie een collectieve afgesloten afvalinzamelplaats op de site voor bedrijfsafval.</t>
  </si>
  <si>
    <t>6.4 c</t>
  </si>
  <si>
    <t>Collectieve afvalophaling</t>
  </si>
  <si>
    <t>Organiseer een collectieve ophaling van het bedrijfsafval voor een deel van of de volledige economische site.</t>
  </si>
  <si>
    <t>6.5.</t>
  </si>
  <si>
    <t>VOORBEREIDING OP MATERIAALBEHEER</t>
  </si>
  <si>
    <t>6.5 a</t>
  </si>
  <si>
    <t>Onderhoudsplan voor de openbare ruimte</t>
  </si>
  <si>
    <t xml:space="preserve">Stel een onderhoudsplan voor de openbare ruimte op. </t>
  </si>
  <si>
    <t>7.1.</t>
  </si>
  <si>
    <t>7.1 a</t>
  </si>
  <si>
    <t>Energie- en CO2-beheer op siteniveau</t>
  </si>
  <si>
    <t>7.1 b</t>
  </si>
  <si>
    <t>Analyse op inrichtingsniveau</t>
  </si>
  <si>
    <t>7.1 c</t>
  </si>
  <si>
    <t>Analyse op siteniveau en CO2-neutraliteitsplan</t>
  </si>
  <si>
    <t>Een contract met de energiebeheerder wordt voorgelegd, waarin minstens bovenstaande taakomschrijving is opgenomen.</t>
  </si>
  <si>
    <t>Een energiestudie met daarin opgenomen de baseline energy demand voor de site en een overzicht van de gebouw- en productieprocesgebonden energiebesparende technologieën is opgesteld.</t>
  </si>
  <si>
    <t>Bij de mogelijke gebouw- en productieprocesgebonden oplossingen en maatregelen, zijn BBT aantoonbaar beschouwd.</t>
  </si>
  <si>
    <t>De energiestudie uit criterium 7.1 b, met daarin opgenomen de primaire energiebalans voor de site, alsmede een CO2-neutraliteitsplan.</t>
  </si>
  <si>
    <t>Inventarisatie van energie-efficiënte en CO2-uitstoot mitigerende technologieën voor collectief gebruik (minstens 2 inrichtingen); deze inventarisatie wordt aangewend voor het in kaart brengen van sitegebonden gemeenschappelijke opportuniteiten voor energiebesparing en vermindering van de CO2-uitstoot.</t>
  </si>
  <si>
    <t>7.2.</t>
  </si>
  <si>
    <t>BEPERKING VAN DE ENERGIEVRAAG</t>
  </si>
  <si>
    <t>7.2 a</t>
  </si>
  <si>
    <t>Productiegebonden energievraag</t>
  </si>
  <si>
    <t>7.2 b</t>
  </si>
  <si>
    <t>Gebouwgebonden energievraag</t>
  </si>
  <si>
    <t>Stel de vermindering van de productiegebonden primaire energievraag vast ten opzichte van de ‘baseline energy demand’ bepaald in 7.1 b. De score wordt toegekend volgens een lineaire, continue schaal: x% reductie levert 2*x%*M1 punten op (rond af op een geheel getal). Het aantal punten is begrensd op M1.</t>
  </si>
  <si>
    <t>Stel de vermindering van de gebouwgebonden energievraag vast ten opzichte van de ‘baseline energy demand’ zoals bepaald in 7.1 b. De score wordt toegekend volgens een lineaire, continue schaal: x% reductie levert 1,25*x%*M2 punten op (rond af op een geheel getal). Het aantal punten is begrensd op M2.</t>
  </si>
  <si>
    <t>productiegebonden energievraag</t>
  </si>
  <si>
    <t>gebouwgebonden energievraag</t>
  </si>
  <si>
    <t>M1=</t>
  </si>
  <si>
    <t>M2=</t>
  </si>
  <si>
    <t>7.3.</t>
  </si>
  <si>
    <t>ENERGIE-UITWISSELING OP SITENIVEAU</t>
  </si>
  <si>
    <t>7.3 a</t>
  </si>
  <si>
    <t>Hergebruik van restwarmte op hoge of lage temperatuur</t>
  </si>
  <si>
    <t>Hergebruik van restkoude</t>
  </si>
  <si>
    <t>7.3 b</t>
  </si>
  <si>
    <t>Inventariseren van de mogelijke opportuniteiten voor de benutting van restwarmte binnen en buiten de site (systeemgrens). Hierbij worden de BBT aantoonbaar beschouwd.</t>
  </si>
  <si>
    <t>Uitvoeren van de uit de inventarisatie voortgekomen maatregelen met 4-jaarlijkse evaluatiemomenten.</t>
  </si>
  <si>
    <t>Inventariseren van de mogelijke opportuniteiten voor hergebruik van koude binnen en buiten de site (systeemgrens). Hierbij worden de BBT aantoonbaar beschouwd.</t>
  </si>
  <si>
    <t xml:space="preserve">Uitvoeren van de uit de inventarisatie voortgekomen maatregelen met 4-jaarlijkse evaluatiemomenten. </t>
  </si>
  <si>
    <t>7.3 c</t>
  </si>
  <si>
    <t>Hergebruik van restenergie voor mobiliteit</t>
  </si>
  <si>
    <t>Pro memorie, zie 3.1 e.</t>
  </si>
  <si>
    <t>7.4.</t>
  </si>
  <si>
    <t>OPWEKKING EN GEBRUIK VAN HERNIEUWBARE ENERGIE</t>
  </si>
  <si>
    <t>7.4 a</t>
  </si>
  <si>
    <t>Opwekking en gebruik van hernieuwbare energie</t>
  </si>
  <si>
    <t>Onderbouwing van de keuze voor het opwekken en/of extern aankopen van hernieuwbare energie.</t>
  </si>
  <si>
    <t xml:space="preserve">Stel het aandeel van hernieuwbare energiebronnen binnen de systeemgrens vast in de primaire energiebalans zoals bepaald in 7.1 b. De score wordt toegekend volgens een lineaire, continue schaal: x% hernieuwbare energie levert x%*40 punten op (rond af op een geheel getal). </t>
  </si>
  <si>
    <t>Vul eerst hieronder op basis van de analyses in 7.1 a-b het aandeel van de productiegebonden energievraag en de gebouwgebonden energievraag in de totale energievraag van de site in.</t>
  </si>
  <si>
    <t>8.1.</t>
  </si>
  <si>
    <t>GEZONDHEID</t>
  </si>
  <si>
    <t>8.1.1.</t>
  </si>
  <si>
    <t>LAWAAIHINDER</t>
  </si>
  <si>
    <t>8.1.1 a</t>
  </si>
  <si>
    <t>Beheer van de geluidsituatie</t>
  </si>
  <si>
    <t>8.1.1 b</t>
  </si>
  <si>
    <t>Verkeerslawaai</t>
  </si>
  <si>
    <t>Er wordt een geluidhinderplan opgesteld.</t>
  </si>
  <si>
    <t>Het aantal ernstig gehinderden in de invloedszone blijft gelijk of daalt ten opzichte van de referentietoestand.</t>
  </si>
  <si>
    <t>In gevoelige gebieden (gebieden van het Vlaams Ecologisch Netwerk (VEN), habitatrichtlijngebieden en vogelrichtlijngebieden) in de invloedssfeer is Lden lager dan 55 dB(A). 
Indien er zich binnen de systeemgrens geen gevoelige gebieden bevinden, worden deze punten automatisch toegekend.</t>
  </si>
  <si>
    <t>8.1.2.</t>
  </si>
  <si>
    <t>LUCHTVERONTREINIGING</t>
  </si>
  <si>
    <t>8.1.2 a</t>
  </si>
  <si>
    <t>Beheer van de buitenluchtkwaliteit</t>
  </si>
  <si>
    <t>Er wordt een luchtkwaliteitsplan opgesteld, waarin minstens bovenstaande elementen zijn opgenomen.</t>
  </si>
  <si>
    <t>8.1.3.</t>
  </si>
  <si>
    <t>LICHTVERVUILING</t>
  </si>
  <si>
    <t>8.1.3 a</t>
  </si>
  <si>
    <t>Beperken van lichtvervuiling</t>
  </si>
  <si>
    <t>De gevelverlichting voldoet aan de volgende eisen:
• Gevelverlichting gebeurt bij gebouwen met een bouwhoogte van 10 m of minder met projectoren die maximaal lampen van 70 W kunnen bevatten en bij hogere gebouwen met projectoren die maximaal lampen van 150 W kunnen bevatten, die een homogene verlichting van de gevel geven en die niet flikkeren. 
• De gevelverlichting gebeurt met metaaliodidelampen (halogeenlampen zijn niet toegelaten). 
• Verlichting van de randen of het vlak van ramen door lampen die expliciet naar buiten en naar het openbaar domein zijn gericht is verboden, zowel met wit als met gekleurd licht.
• Eventuele indirecte binnenverlichting op de randen van ramen die meer dan 2 lux op het openbaar domein zou geven, wordt afgeschermd.
• Verlichtingen in de private buitenruimte (tuinen, parkings, …) worden beperkt gehouden en zijn zo sober mogelijk. Zij gebeurt met projectoren die maximaal lampen van 150 W kunnen bevatten. Deze projectoren geven daarbij een gemiddelde verlichtingssterkte van maximaal 10 lux in het buitengebied. De lichtpunten (verlichtingsarmaturen), zowel tegen gebouwen als op masten, bevinden zich niet hoger dan 4 m in tuinen en op parkings van 20 plaatsen of minder en niet hoger dan 8 m op grotere parkings en op bedrijfspercelen in bedrijventerreinen. De helderheid van de verlichte gevel blijft beperkt tot de waarde in de kolom 'Beperking kunstmatige hemelgoed: helderheid gevel' in de tabel 'Lichtvervuiling' (zone-afhankelijk).
• Het strooilicht wordt beperkt tot de waarde in de kolom 'Beperking strooilicht (andere buitenverlichting en binnenverlichting van gebouwen) in de tabel 'Lichtvervuiling' (zone-afhankelijk). De gebruikte projectoren voldoen aan de waarden in de kolom 'Verblinding' in de tabel 'Lichtvervuiling' (zone-afhankelijk).</t>
  </si>
  <si>
    <t>De reclameverlichting voldoet aan de volgende eisen:
• De reclameverlichting is, onverminderd de bepalingen van hoofdstuk 6.3 van VLAREM II, sober (niet fel, schreeuwerig, flikkerend of dynamisch), beperkt van afmetingen en qua vormgeving en kleuren in harmonie met het gebouw en de natuurlijke omgeving. 
• Zij verlicht de aanpalende gevels en het openbaar domein met niet meer dan 2 lux. 
• Bij reclames die aangelicht worden bedraagt de verlichtingssterkte hoogstens 10 lux op de reclame.</t>
  </si>
  <si>
    <t>De verlichting van infrastructuren voldoet aan de volgende eisen:
• De gebruikte projectoren voldoen aan de waarden in de kolom 'Beperking kunstmatige hemelgloed: neerwaartse fractie' in de tabel 'Lichtvervuiling' (zone-afhankelijk). 
• Het strooilicht wordt beperkt tot de waarden in de kolom 'Beperking strooilicht (wegverlichting)' in de tabel 'Lichtvervuiling' (zone-afhankelijk). 
• Op basis van de klasse van de verkeerswegen worden eisen gesteld aan de voor lichtvervuiling belangrijke lichttechnische parameters van de wegverlichting: verblinding (parameter TI, threshold increment) en strooilicht (parameter SR, surround ratio) (EN 13201- 2:2003).</t>
  </si>
  <si>
    <t>8.1.4.</t>
  </si>
  <si>
    <t>WINDHINDER</t>
  </si>
  <si>
    <t>8.1.4 a</t>
  </si>
  <si>
    <t>Beperken van windhinder op maaiveldniveau</t>
  </si>
  <si>
    <t xml:space="preserve">Als het volledige buitengebied tot een straal van 100 m buiten de site voor windhinder minimaal de kwaliteitsklasse ‘matig’, en voor windgevaar nergens de kwalificatie gevaarlijk haalt. </t>
  </si>
  <si>
    <t xml:space="preserve">Als het volledige buitengebied tot een straal van 100 m buiten de site voor windhinder minimaal de kwaliteitsklasse ‘goed’, en voor windgevaar nergens de kwalificatie gevaarlijk haalt. </t>
  </si>
  <si>
    <t>8.1.5.</t>
  </si>
  <si>
    <t>BESCHIKBAARHEID VAN DAGLICHT EN ZON</t>
  </si>
  <si>
    <t>8.1.5 a</t>
  </si>
  <si>
    <t>Beschikbaarheid van daglicht en zon</t>
  </si>
  <si>
    <t>Toon met een geometrisch 3D-model aan dat door de inplanting van nieuwe gebouwen slechts een beperkte afscherming van directe bezonning optreedt voor alle gebouwen (exclusief industriële loodsen). Bereken bij drie vastgelegde zonneposities voor elke bezonde gevel het oppervlaktepercentage van het deel dat door omliggende gebouwen afgeschermd wordt van direct zonlicht.. Doe deze analyse zowel voor de bezonde gevels van de gebouwen op de site, als die van de omliggende gebouwen. Beschouw voor elk verticaal gevelvlak alleen afscherming door omliggende gebouwen, niet door delen van het gebouw zelf. Vlakken met een oppervlakte kleiner dan 10 m2 mogen in de modellering vereenvoudigd worden.
Voer deze analyse uit voor drie zonneposities: 
• Positie 1: zon in het zuiden op een zonnehoogte 38° (21 maart, 12 h zonnetijd)
• Positie 2: zon in het zuidoosten op een zonnehoogte 30° (21 maart, 9.30 h zonnetijd)
• Positie 3: zon in het zuidwesten op een zonnehoogte 30° (21 maart, 14.30 h zonnetijd)
Voor elke bezonde gevel mag het afgeschermde deel van de geveloppervlakte hoogstens 20% (positie 1) of hoogstens 25% (positie 2 en 3) van totale geveloppervlakte bedragen.</t>
  </si>
  <si>
    <t>Toon met een numeriek model aan dat door de nieuwe gebouwen (exclusief industriële loodsen)  slechts een beperkte afscherming van daglicht optreedt. Bereken op basis van de klimaatgegevens in een gemiddeld klimaatjaar en een Perez-modellering van de hemelkoepel de som van het jaarlijks invallende daglicht (lux.m².h) met en zonder afscherming door de nieuwe gebouwen.
Voer deze analyse uit als som van uurgemiddelde waarden, zowel uit voor alle gevels van de gebouwen op de site, als voor die van de omliggende gebouwen. Beschouw voor elk verticaal gevelvlak alleen afscherming door omliggende gebouwen, niet door delen van het gebouw zelf. Voer de berekening uit met realistische reflectiefactoren voor bodem en schilvlakken.
Vlakken met een oppervlakte kleiner dan 10 m² mogen in de geometrische modellering vereenvoudigd worden. Voer dezelfde analyse uit voor de vlakken van de actieve zonnesystemen. Houd in dit geval wel rekening met de afscherming door delen van het gebouw zelf.
Onderstaande eisen worden tegelijk vervuld:
• De jaarlijks beschikbare daglichthoeveelheid (lux.m².h) op alle verticale gevels van de site en de direct omliggende gevels bedraagt minstens 80% van de jaarlijks beschikbare daglichthoeveelheid zonder afscherming.
• De jaarlijks beschikbare zonne-energie (kWh) op vlakken met actieve zonne-systemen bedraagt minstens 95% van de jaarlijks beschikbare daglichthoeveelheid zonder afscherming (hierbij wordt de beschaduwing door delen van het gebouw zelf wel in rekening gebracht).</t>
  </si>
  <si>
    <t>8.2.</t>
  </si>
  <si>
    <t>VEILIGHEID</t>
  </si>
  <si>
    <t>8.2 a</t>
  </si>
  <si>
    <t>Risicostudie en -management</t>
  </si>
  <si>
    <t>Voer een risicoanalyse uit voor de site, inclusief de individuele ondernemingen.</t>
  </si>
  <si>
    <t>Doe op basis hiervan aan risico-evaluatie en neem gefundeerde maatregelen.</t>
  </si>
  <si>
    <t>8.2 b</t>
  </si>
  <si>
    <t>Brandveiligheid</t>
  </si>
  <si>
    <t>Overleg met de brandweer tijdens het ontwerp van de site.</t>
  </si>
  <si>
    <t>Neem maatregelen op siteniveau ter verhoging van de brandveiligheid (bluswatervoorraad, verzamelpunten bij brand, toegang voor brandweer).</t>
  </si>
  <si>
    <t>8.2 c</t>
  </si>
  <si>
    <t>Bescherming tegen inbraak en vandalisme</t>
  </si>
  <si>
    <t>Win advies in bij de preventieverantwoordelijke van de politie.</t>
  </si>
  <si>
    <t>Neem preventieve maatregelen tegen inbraak en vandalisme (conceptuele en/of elektronische maatregelen).</t>
  </si>
  <si>
    <t>8.3.</t>
  </si>
  <si>
    <t>TOEGANKELIJKHEID EN LEESBAARHEID</t>
  </si>
  <si>
    <t>8.3 a</t>
  </si>
  <si>
    <t>Integrale toegankelijkheid van de gedeelde ruimte</t>
  </si>
  <si>
    <t>Zorg voor een integraal toegankelijk ontwerp, rekening houdend met de bovenstaande aandachtspunten.</t>
  </si>
  <si>
    <t>8.3 b</t>
  </si>
  <si>
    <t>Signalisatieplan</t>
  </si>
  <si>
    <t xml:space="preserve">Maak een signalisatieplan voor de site op. </t>
  </si>
  <si>
    <t>8.3 c</t>
  </si>
  <si>
    <t>Oriëntatie en mentale toegankelijkheid</t>
  </si>
  <si>
    <t>Zorg voor een overzichtelijke structuur.</t>
  </si>
  <si>
    <t>Voorzie landmarks waarop men zich kan oriënteren.</t>
  </si>
  <si>
    <t>Geef elke gebouw of blok een identiteit, kleur of materiaalgebruik.</t>
  </si>
  <si>
    <t>9.1.</t>
  </si>
  <si>
    <t>SAMENWERKING TUSSEN BEDRIJVEN</t>
  </si>
  <si>
    <t>9.1 a</t>
  </si>
  <si>
    <t>Samenwerking tussen bedrijven</t>
  </si>
  <si>
    <t>Organiseer de samenwerking tussen de bedrijven op de site.</t>
  </si>
  <si>
    <t xml:space="preserve">Maak een managementplan voor de site. </t>
  </si>
  <si>
    <t>Actualiseer het managementplan in overeenstemming met de evoluties op de site.</t>
  </si>
  <si>
    <t>9.2.</t>
  </si>
  <si>
    <t>GEWENSTE ECONOMISCHE ONTWIKKELING</t>
  </si>
  <si>
    <t>9.2 a</t>
  </si>
  <si>
    <t>Inpassing in de regionale economie</t>
  </si>
  <si>
    <t>Maak een inventaris op van de relevante beleidsplannen op stedelijk en regionaal niveau.</t>
  </si>
  <si>
    <t xml:space="preserve">Toets in een nota de economische functies af op de economische beleidsplannen. </t>
  </si>
  <si>
    <t>Integreer dit in het strategisch businessplan.</t>
  </si>
  <si>
    <t>9.2 b</t>
  </si>
  <si>
    <t>Inpassing in segmentatie en differentiatie van economische sites</t>
  </si>
  <si>
    <t>Maak een nota op over de socio-economische profilering van de site. De profilering stemt overeen met de categorisering van het bedrijfsterrein in hoofdstuk 2, maar is verder uitgewerkt en specifieker. In de nota wordt een classificatie opgemaakt van typebedrijven die wenselijk zijn op de site.</t>
  </si>
  <si>
    <t xml:space="preserve">Toets potentiële economische actoren af op de profileringsnota en de bijhorende screeningscriteria. </t>
  </si>
  <si>
    <t>Integreer dit in het businessplan en in het uitgifteplan.</t>
  </si>
  <si>
    <t>9.2 c</t>
  </si>
  <si>
    <t>Maatschappelijk verantwoorde economische activiteiten</t>
  </si>
  <si>
    <t>Een evaluatie gebeurt op vlak van maatschappelijk verantwoord investeren aan de hand van transparante criteria. Hierbij kan bijvoorbeeld worden teruggegrepen naar de evaluatiemethode van Ethibel.</t>
  </si>
  <si>
    <t>Stimuleer dat alle ondernemingen die zich op de site vestigen gezamenlijk een charter onderschrijven dat de bovenstaande aspecten van duurzaam ondernemen bevat en globale doelstellingen formuleert. Hierin wordt tevens opgenomen dat middelgrote en grote ondernemingen jaarlijks een Corporate Social Responsibility Reporting uitvoeren.</t>
  </si>
  <si>
    <t xml:space="preserve">Integreer het streven naar maatschappelijk verantwoord investeren en ondernemen in het businessplan en in het uitgiftebeleid. </t>
  </si>
  <si>
    <t>9.2 d</t>
  </si>
  <si>
    <t>Clustering van hoofdactiviteiten</t>
  </si>
  <si>
    <t>Maak de input-outputtabel op niveau van de site voor de diverse aanwezige stromen. Voor nieuwe bedrijventerreinen zal dit een inschatting zijn.</t>
  </si>
  <si>
    <t xml:space="preserve">Toon in een strategische nota aan waar belangrijke economische, sociale en/of ecologische meerwaarde kan worden gerealiseerd door bepaalde economische activiteiten te clusteren op de site. </t>
  </si>
  <si>
    <t xml:space="preserve">Geef in een schema wat de hieraan verbonden ruimtelijke consequenties zijn. </t>
  </si>
  <si>
    <t xml:space="preserve">Geef aan hoe de clustering operationeel kan worden gemaakt. Dit verschilt sterk tussen een nieuwe site en een bestaande site. </t>
  </si>
  <si>
    <t>Integreer de opportuniteiten voor clustering in de strategische nota, het businessplan en het uitgifteplan.</t>
  </si>
  <si>
    <t>9.2 e</t>
  </si>
  <si>
    <t>Clustering van faciliteiten</t>
  </si>
  <si>
    <t xml:space="preserve">Toon in een nota aan waar belangrijke meerwaarde kan worden gerealiseerd door bepaalde facilitaire activiteiten samen te realiseren op de site. </t>
  </si>
  <si>
    <t>Stel de business case op van deze samenwerkingen.</t>
  </si>
  <si>
    <t xml:space="preserve">Geef in een schema weer wat de hieraan verbonden ruimtelijke consequenties zijn. </t>
  </si>
  <si>
    <t>Integreer dit in het businessplan en het uitgifteplan.</t>
  </si>
  <si>
    <t>9.3.</t>
  </si>
  <si>
    <t>SOCIO-ECONOMISCHE IMPACT</t>
  </si>
  <si>
    <t>9.3 a</t>
  </si>
  <si>
    <t>Socio-economische impact op bovenlokaal niveau</t>
  </si>
  <si>
    <t>Maak een sociaal-economische studie op.</t>
  </si>
  <si>
    <t>9.3 b</t>
  </si>
  <si>
    <t>Socio-economische impact op de directe omgeving</t>
  </si>
  <si>
    <t>Analyseer de relatie tussen het bedrijventerrein en de buurt vanuit socio-economisch standpunt volgens de bovenstaande aanpak.</t>
  </si>
  <si>
    <t>Toon aan dat in samenwerking met de relevante actoren uit de buurt gewerkt wordt aan de oplossing van knelpunten en het benutten van opportuniteiten.</t>
  </si>
  <si>
    <t>10.1.</t>
  </si>
  <si>
    <t>INNOVATIE IN HET ONTWERP</t>
  </si>
  <si>
    <t>10.1 a</t>
  </si>
  <si>
    <t>Innovatie in het ontwerp</t>
  </si>
  <si>
    <t>Toon aan dat de criteria-eisen van de vorige hoofdstukken op een vernieuwende manier zijn toegepast en eventueel onderling verbonden zijn. Per innovatieve toepassing worden 10 punten toegekend, met een maximum van 40 punten.</t>
  </si>
  <si>
    <t>Maak een rapport over de innovatieve maatregelen op en leg het voor aan de Milieudienst.</t>
  </si>
  <si>
    <t>10.2.</t>
  </si>
  <si>
    <t>VOORBEELDFUNCTIE</t>
  </si>
  <si>
    <t>10.2 a</t>
  </si>
  <si>
    <t>Certificatie van het ontwerp</t>
  </si>
  <si>
    <t>Laat de economische site certificeren.</t>
  </si>
  <si>
    <t>Laat minimaal 20% van de gebouweenheden certificeren.</t>
  </si>
  <si>
    <t>Communicatie rond de duurzaamheidsmeter</t>
  </si>
  <si>
    <t>Beleg teamvergaderingen gedurende het ontwerpproces waarbij gecommuniceerd wordt over de 10 thema’s van de duurzaamheidsmeter en maak een verslag op.</t>
  </si>
  <si>
    <t>Publiceer zowel de tijdelijke als de definitieve resultaten van de duurzaamheidmeting.</t>
  </si>
  <si>
    <t>10.3.</t>
  </si>
  <si>
    <t>EDUCATIE M.B.T. DUURZAAMHEID</t>
  </si>
  <si>
    <t>10.3 a</t>
  </si>
  <si>
    <t>Educatie via ervaring in de werkelijkheid</t>
  </si>
  <si>
    <t>Maak een document over de educatieve maatregelen met bovenstaande elementen.</t>
  </si>
  <si>
    <t>Educatie via infopanelen</t>
  </si>
  <si>
    <t>Plaats infoborden over de toegepaste duurzame concepten en technieken.</t>
  </si>
  <si>
    <t>Plaats infoborden over een duurzame omgang met de site.</t>
  </si>
  <si>
    <t>10.3 b</t>
  </si>
  <si>
    <t>10.2 b</t>
  </si>
  <si>
    <t>10.3 c</t>
  </si>
  <si>
    <t>Educatie via website</t>
  </si>
  <si>
    <t>Maak een website (of een hoofdstuk binnen de bestaande website) voor het grote publiek met de beschrijving van de duurzaamheid op de economische site.</t>
  </si>
  <si>
    <t>Vul hieronder in hoeveel de productiegebonden primaire energievraag vermindert ten opzichte van de 'baseline energy demand' uit 7.1 b (in %).</t>
  </si>
  <si>
    <t>Vul hieronder in hoeveel de gebouwgebonden primaire energievraag vermindert ten opzichte van de 'baseline energy demand' uit 7.1 b (in %).</t>
  </si>
  <si>
    <t>Vul hieronder in wat het aandeel van hernieuwbare energiebronnen is in de primaire energiebalans uit 7.1 b (in %).</t>
  </si>
  <si>
    <t>Lijsten 7.4 a</t>
  </si>
  <si>
    <t>(maak een keuze in het tabblad categorie)</t>
  </si>
  <si>
    <r>
      <rPr>
        <b/>
        <sz val="12"/>
        <color theme="1"/>
        <rFont val="Arial"/>
        <family val="2"/>
      </rPr>
      <t>Duurzaamheidsmeter voor economische sites</t>
    </r>
    <r>
      <rPr>
        <sz val="10"/>
        <color theme="1"/>
        <rFont val="Arial"/>
        <family val="2"/>
      </rPr>
      <t xml:space="preserve">
Versie 2.0, januari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</si>
</sst>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0"/>
      <color theme="1"/>
      <name val="Arial"/>
      <family val="2"/>
    </font>
    <font>
      <b/>
      <sz val="12"/>
      <color theme="1"/>
      <name val="Arial"/>
      <family val="2"/>
    </font>
    <font>
      <b/>
      <sz val="12"/>
      <color theme="0"/>
      <name val="Arial"/>
      <family val="2"/>
    </font>
    <font>
      <b/>
      <i/>
      <sz val="10"/>
      <color theme="1"/>
      <name val="Arial"/>
      <family val="2"/>
    </font>
    <font>
      <b/>
      <sz val="18"/>
      <color theme="0"/>
      <name val="Arial"/>
      <family val="2"/>
    </font>
    <font>
      <sz val="10"/>
      <color theme="0"/>
      <name val="Arial"/>
      <family val="2"/>
    </font>
    <font>
      <b/>
      <sz val="10"/>
      <color theme="1"/>
      <name val="Arial"/>
      <family val="2"/>
    </font>
    <font>
      <b/>
      <sz val="10"/>
      <color theme="0"/>
      <name val="Arial"/>
      <family val="2"/>
    </font>
    <font>
      <sz val="10"/>
      <name val="Arial"/>
      <family val="2"/>
    </font>
    <font>
      <sz val="10"/>
      <color theme="0" tint="-0.249977111117893"/>
      <name val="Arial"/>
      <family val="2"/>
    </font>
    <font>
      <i/>
      <sz val="10"/>
      <color theme="1"/>
      <name val="Arial"/>
      <family val="2"/>
    </font>
  </fonts>
  <fills count="13">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8000"/>
        <bgColor indexed="64"/>
      </patternFill>
    </fill>
    <fill>
      <patternFill patternType="solid">
        <fgColor rgb="FFFF9900"/>
        <bgColor indexed="64"/>
      </patternFill>
    </fill>
    <fill>
      <patternFill patternType="solid">
        <fgColor rgb="FF99CC00"/>
        <bgColor indexed="64"/>
      </patternFill>
    </fill>
    <fill>
      <patternFill patternType="solid">
        <fgColor rgb="FF3366FF"/>
        <bgColor indexed="64"/>
      </patternFill>
    </fill>
    <fill>
      <patternFill patternType="solid">
        <fgColor rgb="FF33CCCC"/>
        <bgColor indexed="64"/>
      </patternFill>
    </fill>
    <fill>
      <patternFill patternType="solid">
        <fgColor rgb="FFFF0000"/>
        <bgColor indexed="64"/>
      </patternFill>
    </fill>
    <fill>
      <patternFill patternType="solid">
        <fgColor rgb="FF333399"/>
        <bgColor indexed="64"/>
      </patternFill>
    </fill>
    <fill>
      <patternFill patternType="solid">
        <fgColor rgb="FF006666"/>
        <bgColor indexed="64"/>
      </patternFill>
    </fill>
    <fill>
      <patternFill patternType="solid">
        <fgColor rgb="FFFF00FF"/>
        <bgColor indexed="64"/>
      </patternFill>
    </fill>
  </fills>
  <borders count="95">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style="thin">
        <color rgb="FFFF9900"/>
      </left>
      <right style="thin">
        <color rgb="FFFF9900"/>
      </right>
      <top style="thin">
        <color rgb="FFFF9900"/>
      </top>
      <bottom style="thin">
        <color rgb="FFFF9900"/>
      </bottom>
      <diagonal/>
    </border>
    <border>
      <left/>
      <right style="thin">
        <color rgb="FFFF9900"/>
      </right>
      <top style="thin">
        <color rgb="FFFF9900"/>
      </top>
      <bottom style="thin">
        <color rgb="FFFF9900"/>
      </bottom>
      <diagonal/>
    </border>
    <border>
      <left style="thin">
        <color rgb="FF99CC00"/>
      </left>
      <right style="thin">
        <color rgb="FF99CC00"/>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3366FF"/>
      </left>
      <right style="thin">
        <color rgb="FF3366FF"/>
      </right>
      <top style="thin">
        <color rgb="FF3366FF"/>
      </top>
      <bottom style="thin">
        <color rgb="FF3366FF"/>
      </bottom>
      <diagonal/>
    </border>
    <border>
      <left/>
      <right style="thin">
        <color rgb="FF3366FF"/>
      </right>
      <top style="thin">
        <color rgb="FF3366FF"/>
      </top>
      <bottom style="thin">
        <color rgb="FF3366FF"/>
      </bottom>
      <diagonal/>
    </border>
    <border>
      <left style="thin">
        <color rgb="FF33CCCC"/>
      </left>
      <right style="thin">
        <color rgb="FF33CCCC"/>
      </right>
      <top style="thin">
        <color rgb="FF33CCCC"/>
      </top>
      <bottom style="thin">
        <color rgb="FF33CCCC"/>
      </bottom>
      <diagonal/>
    </border>
    <border>
      <left/>
      <right style="thin">
        <color rgb="FF33CCCC"/>
      </right>
      <top style="thin">
        <color rgb="FF33CCCC"/>
      </top>
      <bottom style="thin">
        <color rgb="FF33CCCC"/>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333399"/>
      </left>
      <right style="thin">
        <color rgb="FF333399"/>
      </right>
      <top style="thin">
        <color rgb="FF333399"/>
      </top>
      <bottom style="thin">
        <color rgb="FF333399"/>
      </bottom>
      <diagonal/>
    </border>
    <border>
      <left/>
      <right style="thin">
        <color rgb="FF333399"/>
      </right>
      <top style="thin">
        <color rgb="FF333399"/>
      </top>
      <bottom style="thin">
        <color rgb="FF333399"/>
      </bottom>
      <diagonal/>
    </border>
    <border>
      <left style="thin">
        <color rgb="FF006666"/>
      </left>
      <right style="thin">
        <color rgb="FF006666"/>
      </right>
      <top style="thin">
        <color rgb="FF006666"/>
      </top>
      <bottom style="thin">
        <color rgb="FF006666"/>
      </bottom>
      <diagonal/>
    </border>
    <border>
      <left/>
      <right style="thin">
        <color rgb="FF006666"/>
      </right>
      <top style="thin">
        <color rgb="FF006666"/>
      </top>
      <bottom style="thin">
        <color rgb="FF006666"/>
      </bottom>
      <diagonal/>
    </border>
    <border>
      <left style="thin">
        <color rgb="FFFF00FF"/>
      </left>
      <right style="thin">
        <color rgb="FFFF00FF"/>
      </right>
      <top style="thin">
        <color rgb="FFFF00FF"/>
      </top>
      <bottom style="thin">
        <color rgb="FFFF00FF"/>
      </bottom>
      <diagonal/>
    </border>
    <border>
      <left/>
      <right style="thin">
        <color rgb="FFFF00FF"/>
      </right>
      <top style="thin">
        <color rgb="FFFF00FF"/>
      </top>
      <bottom style="thin">
        <color rgb="FFFF00FF"/>
      </bottom>
      <diagonal/>
    </border>
    <border>
      <left style="thin">
        <color rgb="FFFF00FF"/>
      </left>
      <right style="thin">
        <color rgb="FFFF00FF"/>
      </right>
      <top/>
      <bottom style="thin">
        <color rgb="FFFF00FF"/>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thick">
        <color rgb="FF008000"/>
      </left>
      <right style="thick">
        <color rgb="FF008000"/>
      </right>
      <top style="thick">
        <color rgb="FF008000"/>
      </top>
      <bottom style="thick">
        <color rgb="FF008000"/>
      </bottom>
      <diagonal/>
    </border>
    <border>
      <left style="thick">
        <color rgb="FF008000"/>
      </left>
      <right style="thick">
        <color rgb="FF008000"/>
      </right>
      <top/>
      <bottom style="thick">
        <color rgb="FF008000"/>
      </bottom>
      <diagonal/>
    </border>
    <border>
      <left/>
      <right style="thick">
        <color rgb="FF008000"/>
      </right>
      <top style="thick">
        <color rgb="FF008000"/>
      </top>
      <bottom style="thick">
        <color rgb="FF008000"/>
      </bottom>
      <diagonal/>
    </border>
    <border>
      <left/>
      <right style="thick">
        <color rgb="FF008000"/>
      </right>
      <top/>
      <bottom style="thick">
        <color rgb="FF008000"/>
      </bottom>
      <diagonal/>
    </border>
    <border>
      <left style="thick">
        <color rgb="FFFF9900"/>
      </left>
      <right style="thick">
        <color rgb="FFFF9900"/>
      </right>
      <top style="thick">
        <color rgb="FFFF9900"/>
      </top>
      <bottom style="thick">
        <color rgb="FFFF9900"/>
      </bottom>
      <diagonal/>
    </border>
    <border>
      <left style="thick">
        <color rgb="FFFF9900"/>
      </left>
      <right style="thick">
        <color rgb="FFFF9900"/>
      </right>
      <top/>
      <bottom style="thick">
        <color rgb="FFFF9900"/>
      </bottom>
      <diagonal/>
    </border>
    <border>
      <left style="thick">
        <color rgb="FFFF9900"/>
      </left>
      <right style="thick">
        <color rgb="FFFF9900"/>
      </right>
      <top style="thick">
        <color rgb="FFFF9900"/>
      </top>
      <bottom/>
      <diagonal/>
    </border>
    <border>
      <left/>
      <right style="thick">
        <color rgb="FFFF9900"/>
      </right>
      <top style="thick">
        <color rgb="FFFF9900"/>
      </top>
      <bottom/>
      <diagonal/>
    </border>
    <border>
      <left/>
      <right style="thick">
        <color rgb="FFFF9900"/>
      </right>
      <top/>
      <bottom style="thick">
        <color rgb="FFFF9900"/>
      </bottom>
      <diagonal/>
    </border>
    <border>
      <left style="thick">
        <color rgb="FF99CC00"/>
      </left>
      <right style="thick">
        <color rgb="FF99CC00"/>
      </right>
      <top style="thick">
        <color rgb="FF99CC00"/>
      </top>
      <bottom style="thick">
        <color rgb="FF99CC00"/>
      </bottom>
      <diagonal/>
    </border>
    <border>
      <left style="thick">
        <color rgb="FF99CC00"/>
      </left>
      <right style="thick">
        <color rgb="FF99CC00"/>
      </right>
      <top/>
      <bottom style="thick">
        <color rgb="FF99CC00"/>
      </bottom>
      <diagonal/>
    </border>
    <border>
      <left/>
      <right style="thick">
        <color rgb="FF99CC00"/>
      </right>
      <top style="thick">
        <color rgb="FF99CC00"/>
      </top>
      <bottom/>
      <diagonal/>
    </border>
    <border>
      <left/>
      <right style="thick">
        <color rgb="FF99CC00"/>
      </right>
      <top/>
      <bottom style="thick">
        <color rgb="FF99CC00"/>
      </bottom>
      <diagonal/>
    </border>
    <border>
      <left style="thick">
        <color rgb="FF99CC00"/>
      </left>
      <right style="thick">
        <color rgb="FF99CC00"/>
      </right>
      <top style="thick">
        <color rgb="FF99CC00"/>
      </top>
      <bottom/>
      <diagonal/>
    </border>
    <border>
      <left style="thick">
        <color rgb="FF3366FF"/>
      </left>
      <right style="thick">
        <color rgb="FF3366FF"/>
      </right>
      <top style="thick">
        <color rgb="FF3366FF"/>
      </top>
      <bottom style="thick">
        <color rgb="FF3366FF"/>
      </bottom>
      <diagonal/>
    </border>
    <border>
      <left style="thick">
        <color rgb="FF3366FF"/>
      </left>
      <right style="thick">
        <color rgb="FF3366FF"/>
      </right>
      <top/>
      <bottom style="thick">
        <color rgb="FF3366FF"/>
      </bottom>
      <diagonal/>
    </border>
    <border>
      <left/>
      <right style="thick">
        <color rgb="FF3366FF"/>
      </right>
      <top style="thick">
        <color rgb="FF3366FF"/>
      </top>
      <bottom/>
      <diagonal/>
    </border>
    <border>
      <left/>
      <right style="thick">
        <color rgb="FF3366FF"/>
      </right>
      <top/>
      <bottom style="thick">
        <color rgb="FF3366FF"/>
      </bottom>
      <diagonal/>
    </border>
    <border>
      <left style="thick">
        <color rgb="FF3366FF"/>
      </left>
      <right style="thick">
        <color rgb="FF3366FF"/>
      </right>
      <top style="thick">
        <color rgb="FF3366FF"/>
      </top>
      <bottom/>
      <diagonal/>
    </border>
    <border>
      <left style="thick">
        <color rgb="FF33CCCC"/>
      </left>
      <right style="thick">
        <color rgb="FF33CCCC"/>
      </right>
      <top style="thick">
        <color rgb="FF33CCCC"/>
      </top>
      <bottom style="thick">
        <color rgb="FF33CCCC"/>
      </bottom>
      <diagonal/>
    </border>
    <border>
      <left style="thick">
        <color rgb="FF33CCCC"/>
      </left>
      <right style="thick">
        <color rgb="FF33CCCC"/>
      </right>
      <top/>
      <bottom style="thick">
        <color rgb="FF33CCCC"/>
      </bottom>
      <diagonal/>
    </border>
    <border>
      <left style="thick">
        <color rgb="FF33CCCC"/>
      </left>
      <right style="thick">
        <color rgb="FF33CCCC"/>
      </right>
      <top style="thick">
        <color rgb="FF33CCCC"/>
      </top>
      <bottom/>
      <diagonal/>
    </border>
    <border>
      <left/>
      <right style="thick">
        <color rgb="FF33CCCC"/>
      </right>
      <top style="thick">
        <color rgb="FF33CCCC"/>
      </top>
      <bottom/>
      <diagonal/>
    </border>
    <border>
      <left/>
      <right style="thick">
        <color rgb="FF33CCCC"/>
      </right>
      <top/>
      <bottom style="thick">
        <color rgb="FF33CCCC"/>
      </bottom>
      <diagonal/>
    </border>
    <border>
      <left/>
      <right/>
      <top/>
      <bottom style="thick">
        <color rgb="FF33CCCC"/>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right style="thick">
        <color rgb="FFFF0000"/>
      </right>
      <top style="thick">
        <color rgb="FFFF0000"/>
      </top>
      <bottom/>
      <diagonal/>
    </border>
    <border>
      <left/>
      <right style="thick">
        <color rgb="FFFF0000"/>
      </right>
      <top/>
      <bottom style="thick">
        <color rgb="FFFF0000"/>
      </bottom>
      <diagonal/>
    </border>
    <border>
      <left style="thick">
        <color rgb="FF333399"/>
      </left>
      <right style="thick">
        <color rgb="FF333399"/>
      </right>
      <top style="thick">
        <color rgb="FF333399"/>
      </top>
      <bottom style="thick">
        <color rgb="FF333399"/>
      </bottom>
      <diagonal/>
    </border>
    <border>
      <left style="thick">
        <color rgb="FF333399"/>
      </left>
      <right style="thick">
        <color rgb="FF333399"/>
      </right>
      <top/>
      <bottom style="thick">
        <color rgb="FF333399"/>
      </bottom>
      <diagonal/>
    </border>
    <border>
      <left/>
      <right style="thick">
        <color rgb="FF333399"/>
      </right>
      <top style="thick">
        <color rgb="FF333399"/>
      </top>
      <bottom/>
      <diagonal/>
    </border>
    <border>
      <left/>
      <right style="thick">
        <color rgb="FF333399"/>
      </right>
      <top/>
      <bottom style="thick">
        <color rgb="FF333399"/>
      </bottom>
      <diagonal/>
    </border>
    <border>
      <left style="thick">
        <color rgb="FF333399"/>
      </left>
      <right style="thick">
        <color rgb="FF333399"/>
      </right>
      <top style="thick">
        <color rgb="FF333399"/>
      </top>
      <bottom/>
      <diagonal/>
    </border>
    <border>
      <left style="thick">
        <color rgb="FF006666"/>
      </left>
      <right style="thick">
        <color rgb="FF006666"/>
      </right>
      <top style="thick">
        <color rgb="FF006666"/>
      </top>
      <bottom style="thick">
        <color rgb="FF006666"/>
      </bottom>
      <diagonal/>
    </border>
    <border>
      <left style="thick">
        <color rgb="FF006666"/>
      </left>
      <right style="thick">
        <color rgb="FF006666"/>
      </right>
      <top/>
      <bottom style="thick">
        <color rgb="FF006666"/>
      </bottom>
      <diagonal/>
    </border>
    <border>
      <left/>
      <right style="thick">
        <color rgb="FF006666"/>
      </right>
      <top style="thick">
        <color rgb="FF006666"/>
      </top>
      <bottom/>
      <diagonal/>
    </border>
    <border>
      <left/>
      <right style="thick">
        <color rgb="FF006666"/>
      </right>
      <top/>
      <bottom style="thick">
        <color rgb="FF006666"/>
      </bottom>
      <diagonal/>
    </border>
    <border>
      <left style="thick">
        <color rgb="FF006666"/>
      </left>
      <right style="thick">
        <color rgb="FF006666"/>
      </right>
      <top style="thick">
        <color rgb="FF006666"/>
      </top>
      <bottom/>
      <diagonal/>
    </border>
    <border>
      <left style="thick">
        <color rgb="FFFF00FF"/>
      </left>
      <right style="thick">
        <color rgb="FFFF00FF"/>
      </right>
      <top style="thick">
        <color rgb="FFFF00FF"/>
      </top>
      <bottom style="thick">
        <color rgb="FFFF00FF"/>
      </bottom>
      <diagonal/>
    </border>
    <border>
      <left style="thick">
        <color rgb="FFFF00FF"/>
      </left>
      <right style="thick">
        <color rgb="FFFF00FF"/>
      </right>
      <top/>
      <bottom style="thick">
        <color rgb="FFFF00FF"/>
      </bottom>
      <diagonal/>
    </border>
    <border>
      <left style="thick">
        <color rgb="FFFF00FF"/>
      </left>
      <right style="thick">
        <color rgb="FFFF00FF"/>
      </right>
      <top style="thick">
        <color rgb="FFFF00FF"/>
      </top>
      <bottom/>
      <diagonal/>
    </border>
    <border>
      <left/>
      <right style="thick">
        <color rgb="FFFF00FF"/>
      </right>
      <top style="thick">
        <color rgb="FFFF00FF"/>
      </top>
      <bottom/>
      <diagonal/>
    </border>
    <border>
      <left/>
      <right style="thick">
        <color rgb="FFFF00FF"/>
      </right>
      <top/>
      <bottom style="thick">
        <color rgb="FFFF00FF"/>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indexed="64"/>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s>
  <cellStyleXfs count="1">
    <xf numFmtId="0" fontId="0" fillId="0" borderId="0"/>
  </cellStyleXfs>
  <cellXfs count="226">
    <xf numFmtId="0" fontId="0" fillId="0" borderId="0" xfId="0"/>
    <xf numFmtId="0" fontId="1" fillId="0" borderId="0" xfId="0" applyFont="1"/>
    <xf numFmtId="0" fontId="1" fillId="0" borderId="0" xfId="0" applyFont="1" applyAlignment="1">
      <alignment horizontal="center"/>
    </xf>
    <xf numFmtId="0" fontId="1" fillId="0" borderId="2" xfId="0" applyFont="1" applyBorder="1" applyAlignment="1">
      <alignment horizontal="center" textRotation="90" wrapText="1"/>
    </xf>
    <xf numFmtId="0" fontId="1" fillId="0" borderId="3" xfId="0" applyFont="1" applyBorder="1"/>
    <xf numFmtId="0" fontId="2" fillId="0" borderId="0" xfId="0" applyFont="1"/>
    <xf numFmtId="0" fontId="1" fillId="2" borderId="0" xfId="0" applyFont="1" applyFill="1"/>
    <xf numFmtId="0" fontId="3" fillId="2" borderId="0" xfId="0" applyFont="1" applyFill="1"/>
    <xf numFmtId="0" fontId="1" fillId="3" borderId="0" xfId="0" applyFont="1" applyFill="1"/>
    <xf numFmtId="0" fontId="3" fillId="3" borderId="0" xfId="0" applyFont="1" applyFill="1"/>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2" borderId="0" xfId="0" applyFont="1" applyFill="1"/>
    <xf numFmtId="0" fontId="6" fillId="2" borderId="1" xfId="0" applyFont="1" applyFill="1" applyBorder="1" applyAlignment="1">
      <alignment horizontal="center" vertical="center" wrapText="1"/>
    </xf>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5" fillId="8" borderId="0" xfId="0" applyFont="1" applyFill="1"/>
    <xf numFmtId="0" fontId="5" fillId="9" borderId="0" xfId="0" applyFont="1" applyFill="1"/>
    <xf numFmtId="0" fontId="5" fillId="10" borderId="0" xfId="0" applyFont="1" applyFill="1"/>
    <xf numFmtId="0" fontId="5" fillId="11" borderId="0" xfId="0" applyFont="1" applyFill="1"/>
    <xf numFmtId="0" fontId="5" fillId="12" borderId="0" xfId="0" applyFont="1" applyFill="1"/>
    <xf numFmtId="0" fontId="7" fillId="0" borderId="0" xfId="0" applyFont="1"/>
    <xf numFmtId="0" fontId="8" fillId="11" borderId="0" xfId="0" applyFont="1" applyFill="1"/>
    <xf numFmtId="0" fontId="9"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0" borderId="3" xfId="0" applyFont="1" applyFill="1" applyBorder="1" applyAlignment="1">
      <alignment horizontal="center" vertical="center" wrapText="1"/>
    </xf>
    <xf numFmtId="0" fontId="1" fillId="0" borderId="0" xfId="0" applyFont="1" applyAlignment="1">
      <alignment horizont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1" fillId="0" borderId="19"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 fillId="0" borderId="23" xfId="0" applyFont="1" applyBorder="1" applyAlignment="1">
      <alignment horizontal="center"/>
    </xf>
    <xf numFmtId="0" fontId="1" fillId="0" borderId="26" xfId="0" applyFont="1" applyBorder="1" applyAlignment="1">
      <alignment horizontal="center"/>
    </xf>
    <xf numFmtId="0" fontId="1" fillId="0" borderId="25" xfId="0" applyFont="1" applyBorder="1" applyAlignment="1">
      <alignment horizontal="center"/>
    </xf>
    <xf numFmtId="0" fontId="1" fillId="0" borderId="28" xfId="0" applyFont="1" applyBorder="1" applyAlignment="1">
      <alignment horizontal="center"/>
    </xf>
    <xf numFmtId="0" fontId="1" fillId="0" borderId="27" xfId="0" applyFont="1" applyBorder="1" applyAlignment="1">
      <alignment horizontal="center"/>
    </xf>
    <xf numFmtId="164" fontId="1" fillId="0" borderId="29" xfId="0" applyNumberFormat="1" applyFont="1" applyBorder="1" applyAlignment="1">
      <alignment horizontal="center"/>
    </xf>
    <xf numFmtId="0" fontId="1" fillId="0" borderId="30" xfId="0" applyFont="1" applyBorder="1" applyAlignment="1">
      <alignment horizontal="center"/>
    </xf>
    <xf numFmtId="164" fontId="1" fillId="0" borderId="30" xfId="0" applyNumberFormat="1" applyFont="1" applyBorder="1" applyAlignment="1">
      <alignment horizontal="center"/>
    </xf>
    <xf numFmtId="0" fontId="1" fillId="0" borderId="4" xfId="0" applyFont="1" applyBorder="1" applyAlignment="1">
      <alignment horizontal="center" textRotation="90" wrapText="1"/>
    </xf>
    <xf numFmtId="0" fontId="1" fillId="0" borderId="0" xfId="0" applyFont="1" applyAlignment="1">
      <alignment vertical="top"/>
    </xf>
    <xf numFmtId="0" fontId="1" fillId="0" borderId="0" xfId="0" applyFont="1" applyAlignment="1">
      <alignment wrapText="1"/>
    </xf>
    <xf numFmtId="0" fontId="1" fillId="0" borderId="40" xfId="0" applyFont="1" applyBorder="1" applyAlignment="1">
      <alignment horizontal="center" vertical="center"/>
    </xf>
    <xf numFmtId="0" fontId="6" fillId="4" borderId="3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39" xfId="0" applyFont="1" applyBorder="1" applyAlignment="1">
      <alignment horizontal="center" vertical="center"/>
    </xf>
    <xf numFmtId="0" fontId="1" fillId="0" borderId="44" xfId="0" applyFont="1" applyBorder="1" applyAlignment="1">
      <alignment horizontal="center" vertical="center"/>
    </xf>
    <xf numFmtId="0" fontId="6" fillId="5" borderId="43"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1" fillId="0" borderId="47" xfId="0" applyFont="1" applyBorder="1" applyAlignment="1">
      <alignment horizontal="center" vertical="center"/>
    </xf>
    <xf numFmtId="0" fontId="1" fillId="0" borderId="43" xfId="0" applyFont="1" applyBorder="1" applyAlignment="1">
      <alignment horizontal="center" vertical="center"/>
    </xf>
    <xf numFmtId="0" fontId="1" fillId="0" borderId="49" xfId="0" applyFont="1" applyBorder="1" applyAlignment="1">
      <alignment horizontal="center" vertical="center"/>
    </xf>
    <xf numFmtId="0" fontId="6" fillId="6" borderId="48" xfId="0" applyFont="1" applyFill="1" applyBorder="1" applyAlignment="1">
      <alignment horizontal="center" vertical="center" wrapText="1"/>
    </xf>
    <xf numFmtId="0" fontId="6" fillId="6" borderId="50" xfId="0" applyFont="1" applyFill="1" applyBorder="1" applyAlignment="1">
      <alignment horizontal="center" vertical="center" wrapText="1"/>
    </xf>
    <xf numFmtId="0" fontId="1" fillId="0" borderId="51" xfId="0" applyFont="1" applyBorder="1" applyAlignment="1">
      <alignment horizontal="center" vertical="center"/>
    </xf>
    <xf numFmtId="0" fontId="6" fillId="6" borderId="52" xfId="0" applyFont="1" applyFill="1" applyBorder="1" applyAlignment="1">
      <alignment horizontal="center" vertical="center" wrapText="1"/>
    </xf>
    <xf numFmtId="0" fontId="1" fillId="0" borderId="48" xfId="0" applyFont="1" applyBorder="1" applyAlignment="1">
      <alignment horizontal="center" vertical="center"/>
    </xf>
    <xf numFmtId="0" fontId="1" fillId="0" borderId="54" xfId="0" applyFont="1" applyBorder="1" applyAlignment="1">
      <alignment horizontal="center" vertical="center"/>
    </xf>
    <xf numFmtId="0" fontId="6" fillId="7" borderId="53"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1" fillId="0" borderId="56" xfId="0" applyFont="1" applyBorder="1" applyAlignment="1">
      <alignment horizontal="center" vertical="center"/>
    </xf>
    <xf numFmtId="0" fontId="6" fillId="7" borderId="57" xfId="0" applyFont="1" applyFill="1" applyBorder="1" applyAlignment="1">
      <alignment horizontal="center" vertical="center" wrapText="1"/>
    </xf>
    <xf numFmtId="0" fontId="1" fillId="0" borderId="53" xfId="0" applyFont="1" applyBorder="1" applyAlignment="1">
      <alignment horizontal="center" vertical="center"/>
    </xf>
    <xf numFmtId="0" fontId="1" fillId="0" borderId="59" xfId="0" applyFont="1" applyBorder="1" applyAlignment="1">
      <alignment horizontal="center" vertical="center"/>
    </xf>
    <xf numFmtId="0" fontId="6" fillId="8" borderId="58"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61" xfId="0" applyFont="1" applyFill="1" applyBorder="1" applyAlignment="1">
      <alignment horizontal="center" vertical="center"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58" xfId="0" applyFont="1" applyBorder="1" applyAlignment="1">
      <alignment horizontal="center" vertical="center"/>
    </xf>
    <xf numFmtId="0" fontId="1" fillId="0" borderId="65" xfId="0" applyFont="1" applyBorder="1" applyAlignment="1">
      <alignment horizontal="center" vertical="center"/>
    </xf>
    <xf numFmtId="0" fontId="6" fillId="9" borderId="64" xfId="0" applyFont="1" applyFill="1" applyBorder="1" applyAlignment="1">
      <alignment horizontal="center" vertical="center" wrapText="1"/>
    </xf>
    <xf numFmtId="0" fontId="6" fillId="9" borderId="66" xfId="0" applyFont="1" applyFill="1" applyBorder="1" applyAlignment="1">
      <alignment horizontal="center" vertical="center" wrapText="1"/>
    </xf>
    <xf numFmtId="0" fontId="6" fillId="9" borderId="67" xfId="0" applyFont="1" applyFill="1" applyBorder="1" applyAlignment="1">
      <alignment horizontal="center" vertical="center" wrapText="1"/>
    </xf>
    <xf numFmtId="0" fontId="1" fillId="0" borderId="68" xfId="0" applyFont="1" applyBorder="1" applyAlignment="1">
      <alignment horizontal="center" vertical="center"/>
    </xf>
    <xf numFmtId="0" fontId="1" fillId="0" borderId="64" xfId="0" applyFont="1" applyBorder="1" applyAlignment="1">
      <alignment horizontal="center" vertical="center"/>
    </xf>
    <xf numFmtId="0" fontId="1" fillId="0" borderId="70" xfId="0" applyFont="1" applyBorder="1" applyAlignment="1">
      <alignment horizontal="center" vertical="center"/>
    </xf>
    <xf numFmtId="0" fontId="6" fillId="10" borderId="69" xfId="0" applyFont="1" applyFill="1" applyBorder="1" applyAlignment="1">
      <alignment horizontal="center" vertical="center" wrapText="1"/>
    </xf>
    <xf numFmtId="0" fontId="6" fillId="10" borderId="71" xfId="0" applyFont="1" applyFill="1" applyBorder="1" applyAlignment="1">
      <alignment horizontal="center" vertical="center" wrapText="1"/>
    </xf>
    <xf numFmtId="0" fontId="1" fillId="0" borderId="72" xfId="0" applyFont="1" applyBorder="1" applyAlignment="1">
      <alignment horizontal="center" vertical="center"/>
    </xf>
    <xf numFmtId="0" fontId="6" fillId="10" borderId="73" xfId="0" applyFont="1" applyFill="1" applyBorder="1" applyAlignment="1">
      <alignment horizontal="center" vertical="center" wrapText="1"/>
    </xf>
    <xf numFmtId="0" fontId="1" fillId="0" borderId="69" xfId="0" applyFont="1" applyBorder="1" applyAlignment="1">
      <alignment horizontal="center" vertical="center"/>
    </xf>
    <xf numFmtId="0" fontId="1" fillId="0" borderId="75" xfId="0" applyFont="1" applyBorder="1" applyAlignment="1">
      <alignment horizontal="center" vertical="center"/>
    </xf>
    <xf numFmtId="0" fontId="6" fillId="11" borderId="74" xfId="0" applyFont="1" applyFill="1" applyBorder="1" applyAlignment="1">
      <alignment horizontal="center" vertical="center" wrapText="1"/>
    </xf>
    <xf numFmtId="0" fontId="6" fillId="11" borderId="76" xfId="0" applyFont="1" applyFill="1" applyBorder="1" applyAlignment="1">
      <alignment horizontal="center" vertical="center" wrapText="1"/>
    </xf>
    <xf numFmtId="0" fontId="1" fillId="0" borderId="77" xfId="0" applyFont="1" applyBorder="1" applyAlignment="1">
      <alignment horizontal="center" vertical="center"/>
    </xf>
    <xf numFmtId="0" fontId="6" fillId="11" borderId="78" xfId="0" applyFont="1" applyFill="1" applyBorder="1" applyAlignment="1">
      <alignment horizontal="center" vertical="center" wrapText="1"/>
    </xf>
    <xf numFmtId="0" fontId="1" fillId="0" borderId="74" xfId="0" applyFont="1" applyBorder="1" applyAlignment="1">
      <alignment horizontal="center" vertical="center"/>
    </xf>
    <xf numFmtId="0" fontId="1" fillId="0" borderId="80" xfId="0" applyFont="1" applyBorder="1" applyAlignment="1">
      <alignment horizontal="center" vertical="center"/>
    </xf>
    <xf numFmtId="0" fontId="6" fillId="12" borderId="79" xfId="0" applyFont="1" applyFill="1" applyBorder="1" applyAlignment="1">
      <alignment horizontal="center" vertical="center" wrapText="1"/>
    </xf>
    <xf numFmtId="0" fontId="6" fillId="12" borderId="81" xfId="0" applyFont="1" applyFill="1" applyBorder="1" applyAlignment="1">
      <alignment horizontal="center" vertical="center" wrapText="1"/>
    </xf>
    <xf numFmtId="0" fontId="6" fillId="12" borderId="82" xfId="0" applyFont="1" applyFill="1" applyBorder="1" applyAlignment="1">
      <alignment horizontal="center" vertical="center" wrapText="1"/>
    </xf>
    <xf numFmtId="0" fontId="1" fillId="0" borderId="83" xfId="0" applyFont="1" applyBorder="1" applyAlignment="1">
      <alignment horizontal="center" vertical="center"/>
    </xf>
    <xf numFmtId="0" fontId="1" fillId="0" borderId="79" xfId="0" applyFont="1" applyBorder="1" applyAlignment="1">
      <alignment horizontal="center" vertical="center"/>
    </xf>
    <xf numFmtId="0" fontId="1" fillId="0" borderId="3" xfId="0" applyFont="1" applyBorder="1" applyAlignment="1">
      <alignment wrapText="1"/>
    </xf>
    <xf numFmtId="0" fontId="1" fillId="0" borderId="3" xfId="0" applyFont="1" applyBorder="1" applyAlignment="1">
      <alignment vertical="top"/>
    </xf>
    <xf numFmtId="0" fontId="1" fillId="0" borderId="3" xfId="0" applyFont="1" applyBorder="1" applyAlignment="1">
      <alignment horizontal="left" vertical="top"/>
    </xf>
    <xf numFmtId="0" fontId="1" fillId="0" borderId="3" xfId="0" applyFont="1" applyBorder="1" applyAlignment="1">
      <alignment vertical="top" wrapText="1"/>
    </xf>
    <xf numFmtId="0" fontId="1" fillId="0" borderId="0" xfId="0" applyFont="1" applyAlignment="1">
      <alignment horizontal="left"/>
    </xf>
    <xf numFmtId="0" fontId="1" fillId="0" borderId="3" xfId="0" applyFont="1" applyBorder="1" applyAlignment="1">
      <alignment horizontal="left"/>
    </xf>
    <xf numFmtId="0" fontId="1" fillId="0" borderId="3" xfId="0" applyFont="1" applyBorder="1" applyAlignment="1"/>
    <xf numFmtId="0" fontId="1" fillId="0" borderId="30" xfId="0" applyFont="1" applyBorder="1" applyAlignment="1">
      <alignment horizontal="center" vertical="center"/>
    </xf>
    <xf numFmtId="0" fontId="1" fillId="0" borderId="0" xfId="0" applyFont="1" applyAlignment="1">
      <alignment horizontal="center" vertical="top" textRotation="90"/>
    </xf>
    <xf numFmtId="0" fontId="1" fillId="0" borderId="0" xfId="0" applyFont="1" applyAlignment="1">
      <alignment horizontal="center" vertical="top"/>
    </xf>
    <xf numFmtId="0" fontId="1" fillId="0" borderId="84" xfId="0" applyFont="1" applyBorder="1" applyAlignment="1">
      <alignment horizontal="center" vertical="center"/>
    </xf>
    <xf numFmtId="0" fontId="1" fillId="0" borderId="0" xfId="0" applyFont="1" applyAlignment="1">
      <alignment horizontal="left"/>
    </xf>
    <xf numFmtId="0" fontId="1" fillId="0" borderId="3" xfId="0" quotePrefix="1" applyFont="1" applyBorder="1" applyAlignment="1">
      <alignment horizontal="center" vertical="center"/>
    </xf>
    <xf numFmtId="0" fontId="1" fillId="0" borderId="7" xfId="0" applyFont="1" applyBorder="1"/>
    <xf numFmtId="0" fontId="1" fillId="0" borderId="85" xfId="0" applyFont="1" applyBorder="1"/>
    <xf numFmtId="0" fontId="1" fillId="0" borderId="3" xfId="0" applyFont="1" applyFill="1" applyBorder="1" applyAlignment="1">
      <alignment horizontal="center" vertical="center"/>
    </xf>
    <xf numFmtId="0" fontId="1" fillId="0" borderId="0" xfId="0" applyFont="1" applyFill="1" applyAlignment="1">
      <alignment horizontal="center"/>
    </xf>
    <xf numFmtId="0" fontId="1" fillId="0" borderId="30" xfId="0" applyFont="1" applyFill="1" applyBorder="1" applyAlignment="1">
      <alignment horizontal="center" vertical="center"/>
    </xf>
    <xf numFmtId="0" fontId="1" fillId="0" borderId="0" xfId="0" applyFont="1" applyFill="1"/>
    <xf numFmtId="0" fontId="2" fillId="0" borderId="0" xfId="0" applyFont="1" applyFill="1"/>
    <xf numFmtId="0" fontId="1" fillId="0" borderId="0" xfId="0" applyFont="1" applyFill="1" applyAlignment="1">
      <alignment horizontal="left"/>
    </xf>
    <xf numFmtId="0" fontId="1" fillId="0" borderId="3" xfId="0" applyFont="1" applyFill="1" applyBorder="1" applyAlignment="1">
      <alignment horizontal="left" vertical="top"/>
    </xf>
    <xf numFmtId="0" fontId="1" fillId="0" borderId="3" xfId="0" applyFont="1" applyFill="1" applyBorder="1" applyAlignment="1">
      <alignment vertical="top" wrapText="1"/>
    </xf>
    <xf numFmtId="0" fontId="10" fillId="0" borderId="0" xfId="0" applyFont="1"/>
    <xf numFmtId="0" fontId="1" fillId="0" borderId="85" xfId="0" applyFont="1" applyBorder="1" applyAlignment="1">
      <alignment textRotation="90"/>
    </xf>
    <xf numFmtId="0" fontId="10" fillId="0" borderId="85" xfId="0" applyFont="1" applyBorder="1" applyAlignment="1">
      <alignment textRotation="90"/>
    </xf>
    <xf numFmtId="1" fontId="1" fillId="0" borderId="7" xfId="0" applyNumberFormat="1" applyFont="1" applyBorder="1" applyAlignment="1">
      <alignment horizontal="center"/>
    </xf>
    <xf numFmtId="1" fontId="1" fillId="0" borderId="3" xfId="0" applyNumberFormat="1" applyFont="1" applyBorder="1" applyAlignment="1">
      <alignment horizontal="center"/>
    </xf>
    <xf numFmtId="0" fontId="1" fillId="0" borderId="86" xfId="0" applyFont="1" applyBorder="1"/>
    <xf numFmtId="0" fontId="1" fillId="0" borderId="0" xfId="0" applyFont="1" applyAlignment="1">
      <alignment horizontal="left" wrapText="1"/>
    </xf>
    <xf numFmtId="0" fontId="11" fillId="0" borderId="0" xfId="0" applyFont="1" applyAlignment="1">
      <alignment vertical="top" wrapText="1"/>
    </xf>
    <xf numFmtId="0" fontId="1" fillId="0" borderId="87" xfId="0" applyFont="1" applyBorder="1" applyAlignment="1">
      <alignment horizontal="center" vertical="center"/>
    </xf>
    <xf numFmtId="0" fontId="1" fillId="0" borderId="88" xfId="0" applyFont="1" applyBorder="1" applyAlignment="1">
      <alignment horizontal="left" vertical="top"/>
    </xf>
    <xf numFmtId="0" fontId="1" fillId="0" borderId="88" xfId="0" applyFont="1" applyBorder="1" applyAlignment="1">
      <alignment vertical="top"/>
    </xf>
    <xf numFmtId="0" fontId="11" fillId="0" borderId="0" xfId="0" applyFont="1" applyAlignment="1">
      <alignment horizontal="left" vertical="top" wrapText="1"/>
    </xf>
    <xf numFmtId="0" fontId="1" fillId="0" borderId="88" xfId="0" applyFont="1" applyBorder="1" applyAlignment="1">
      <alignment vertical="top" wrapText="1"/>
    </xf>
    <xf numFmtId="0" fontId="1" fillId="0" borderId="88"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vertical="top" wrapText="1"/>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Border="1" applyAlignment="1">
      <alignment vertical="top" wrapText="1"/>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0" xfId="0" applyFont="1" applyAlignment="1">
      <alignment vertical="top" wrapText="1"/>
    </xf>
    <xf numFmtId="0" fontId="1" fillId="0" borderId="3" xfId="0" applyFont="1" applyFill="1" applyBorder="1" applyAlignment="1">
      <alignment horizontal="center" vertical="top"/>
    </xf>
    <xf numFmtId="0" fontId="1" fillId="0" borderId="91" xfId="0" applyFont="1" applyBorder="1" applyAlignment="1">
      <alignment horizontal="center" vertical="center"/>
    </xf>
    <xf numFmtId="0" fontId="1" fillId="0" borderId="92" xfId="0" applyFont="1" applyBorder="1" applyAlignment="1">
      <alignment horizontal="center" vertical="center"/>
    </xf>
    <xf numFmtId="49" fontId="1" fillId="0" borderId="0" xfId="0" applyNumberFormat="1" applyFont="1" applyAlignment="1">
      <alignment horizontal="center" vertical="top" textRotation="90"/>
    </xf>
    <xf numFmtId="49" fontId="1" fillId="0" borderId="0" xfId="0" applyNumberFormat="1" applyFont="1" applyAlignment="1">
      <alignment horizontal="center" vertical="top"/>
    </xf>
    <xf numFmtId="49" fontId="1" fillId="0" borderId="0" xfId="0" applyNumberFormat="1" applyFont="1" applyFill="1" applyAlignment="1">
      <alignment horizontal="center" vertical="top"/>
    </xf>
    <xf numFmtId="0" fontId="1" fillId="0" borderId="84" xfId="0" applyFont="1" applyFill="1" applyBorder="1" applyAlignment="1">
      <alignment horizontal="center" vertical="center"/>
    </xf>
    <xf numFmtId="0" fontId="1" fillId="0" borderId="0" xfId="0" applyFont="1" applyBorder="1" applyAlignment="1"/>
    <xf numFmtId="1" fontId="1" fillId="0" borderId="0" xfId="0" applyNumberFormat="1" applyFont="1"/>
    <xf numFmtId="9" fontId="1" fillId="0" borderId="3" xfId="0" applyNumberFormat="1" applyFont="1" applyBorder="1" applyAlignment="1">
      <alignment horizontal="center" vertical="top"/>
    </xf>
    <xf numFmtId="0" fontId="1" fillId="0" borderId="93" xfId="0" applyFont="1" applyBorder="1" applyAlignment="1">
      <alignment horizontal="center" vertical="top"/>
    </xf>
    <xf numFmtId="9" fontId="8" fillId="6" borderId="0" xfId="0" applyNumberFormat="1" applyFont="1" applyFill="1" applyAlignment="1">
      <alignment horizontal="center" vertical="center"/>
    </xf>
    <xf numFmtId="9" fontId="8" fillId="11" borderId="0" xfId="0" applyNumberFormat="1" applyFont="1" applyFill="1" applyAlignment="1">
      <alignment horizontal="center" vertical="center"/>
    </xf>
    <xf numFmtId="9" fontId="8" fillId="10" borderId="0" xfId="0" applyNumberFormat="1" applyFont="1" applyFill="1" applyAlignment="1">
      <alignment horizontal="center" vertical="center"/>
    </xf>
    <xf numFmtId="9" fontId="8" fillId="9" borderId="0" xfId="0" applyNumberFormat="1" applyFont="1" applyFill="1" applyAlignment="1">
      <alignment horizontal="center" vertical="center"/>
    </xf>
    <xf numFmtId="9" fontId="8" fillId="8" borderId="0" xfId="0" applyNumberFormat="1" applyFont="1" applyFill="1" applyAlignment="1">
      <alignment horizontal="center" vertical="center"/>
    </xf>
    <xf numFmtId="9" fontId="8" fillId="7" borderId="0" xfId="0" applyNumberFormat="1" applyFont="1" applyFill="1" applyAlignment="1">
      <alignment horizontal="center" vertical="center"/>
    </xf>
    <xf numFmtId="0" fontId="1" fillId="0" borderId="4" xfId="0" applyFont="1" applyBorder="1" applyAlignment="1">
      <alignment horizontal="center" textRotation="90" wrapText="1"/>
    </xf>
    <xf numFmtId="0" fontId="1" fillId="0" borderId="6" xfId="0" applyFont="1" applyBorder="1" applyAlignment="1">
      <alignment horizontal="center" textRotation="90" wrapText="1"/>
    </xf>
    <xf numFmtId="0" fontId="1" fillId="0" borderId="7" xfId="0" applyFont="1" applyBorder="1" applyAlignment="1">
      <alignment horizontal="center" textRotation="90" wrapText="1"/>
    </xf>
    <xf numFmtId="0" fontId="7" fillId="0" borderId="31" xfId="0" applyFont="1" applyBorder="1" applyAlignment="1">
      <alignment horizontal="left"/>
    </xf>
    <xf numFmtId="0" fontId="7" fillId="0" borderId="32" xfId="0" applyFont="1" applyBorder="1" applyAlignment="1">
      <alignment horizontal="left"/>
    </xf>
    <xf numFmtId="0" fontId="7" fillId="0" borderId="34" xfId="0" applyFont="1" applyBorder="1" applyAlignment="1">
      <alignment horizontal="left"/>
    </xf>
    <xf numFmtId="0" fontId="7" fillId="0" borderId="35" xfId="0" applyFont="1" applyBorder="1" applyAlignment="1">
      <alignment horizontal="left"/>
    </xf>
    <xf numFmtId="0" fontId="1" fillId="0" borderId="35" xfId="0" applyFont="1" applyBorder="1" applyAlignment="1">
      <alignment horizontal="left" vertical="top" wrapText="1"/>
    </xf>
    <xf numFmtId="0" fontId="1" fillId="0" borderId="35" xfId="0" applyFont="1" applyBorder="1" applyAlignment="1">
      <alignment horizontal="left" vertical="top"/>
    </xf>
    <xf numFmtId="0" fontId="7" fillId="0" borderId="31"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37" xfId="0" applyFont="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horizontal="left" vertical="center"/>
    </xf>
    <xf numFmtId="0" fontId="7" fillId="0" borderId="94" xfId="0" applyFont="1" applyBorder="1" applyAlignment="1">
      <alignment horizontal="left" vertical="center"/>
    </xf>
    <xf numFmtId="0" fontId="7" fillId="0" borderId="90" xfId="0" applyFont="1" applyBorder="1" applyAlignment="1">
      <alignment horizontal="left" vertical="center"/>
    </xf>
    <xf numFmtId="0" fontId="8" fillId="6" borderId="0" xfId="0" applyFont="1" applyFill="1" applyAlignment="1">
      <alignment horizontal="left" vertical="center"/>
    </xf>
    <xf numFmtId="0" fontId="8" fillId="7" borderId="0" xfId="0" applyFont="1" applyFill="1" applyAlignment="1">
      <alignment horizontal="left" vertical="center"/>
    </xf>
    <xf numFmtId="0" fontId="8" fillId="8" borderId="0" xfId="0" applyFont="1" applyFill="1" applyAlignment="1">
      <alignment horizontal="left" vertical="center"/>
    </xf>
    <xf numFmtId="0" fontId="8" fillId="12" borderId="0" xfId="0" applyFont="1" applyFill="1" applyAlignment="1">
      <alignment horizontal="left" vertical="center"/>
    </xf>
    <xf numFmtId="0" fontId="8" fillId="9" borderId="0" xfId="0" applyFont="1" applyFill="1" applyAlignment="1">
      <alignment horizontal="left" vertical="center"/>
    </xf>
    <xf numFmtId="0" fontId="8" fillId="10" borderId="0" xfId="0" applyFont="1" applyFill="1" applyAlignment="1">
      <alignment horizontal="left" vertical="center"/>
    </xf>
    <xf numFmtId="0" fontId="8" fillId="11" borderId="0" xfId="0" applyFont="1" applyFill="1" applyAlignment="1">
      <alignment horizontal="left" vertical="center"/>
    </xf>
    <xf numFmtId="0" fontId="7" fillId="0" borderId="33" xfId="0" applyFont="1" applyBorder="1" applyAlignment="1">
      <alignment horizontal="left"/>
    </xf>
    <xf numFmtId="0" fontId="7" fillId="0" borderId="36" xfId="0" applyFont="1" applyBorder="1" applyAlignment="1">
      <alignment horizontal="left"/>
    </xf>
    <xf numFmtId="0" fontId="8" fillId="2" borderId="0" xfId="0" applyFont="1" applyFill="1" applyAlignment="1">
      <alignment horizontal="left" vertical="center"/>
    </xf>
    <xf numFmtId="0" fontId="8" fillId="4" borderId="0" xfId="0" applyFont="1" applyFill="1" applyAlignment="1">
      <alignment horizontal="left" vertical="center"/>
    </xf>
    <xf numFmtId="0" fontId="8" fillId="5" borderId="0" xfId="0" applyFont="1" applyFill="1" applyAlignment="1">
      <alignment horizontal="left" vertical="center"/>
    </xf>
    <xf numFmtId="9" fontId="8" fillId="5" borderId="0" xfId="0" applyNumberFormat="1" applyFont="1" applyFill="1" applyAlignment="1">
      <alignment horizontal="center" vertical="center"/>
    </xf>
    <xf numFmtId="9" fontId="8" fillId="4" borderId="0" xfId="0" applyNumberFormat="1" applyFont="1" applyFill="1" applyAlignment="1">
      <alignment horizontal="center" vertical="center"/>
    </xf>
    <xf numFmtId="9" fontId="8" fillId="2" borderId="0" xfId="0" applyNumberFormat="1" applyFont="1" applyFill="1" applyAlignment="1">
      <alignment horizontal="center" vertical="center"/>
    </xf>
    <xf numFmtId="0" fontId="2" fillId="0" borderId="0" xfId="0" applyFont="1" applyAlignment="1">
      <alignment horizontal="left"/>
    </xf>
    <xf numFmtId="0" fontId="4" fillId="0" borderId="0" xfId="0" applyFont="1" applyAlignment="1">
      <alignment horizontal="left"/>
    </xf>
    <xf numFmtId="0" fontId="3" fillId="3" borderId="0" xfId="0"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1" fillId="0" borderId="0" xfId="0" applyFont="1" applyFill="1" applyAlignment="1">
      <alignment horizontal="left" wrapText="1"/>
    </xf>
    <xf numFmtId="0" fontId="1" fillId="0" borderId="0" xfId="0" applyFont="1" applyAlignment="1">
      <alignment horizontal="left"/>
    </xf>
    <xf numFmtId="0" fontId="2" fillId="0" borderId="0" xfId="0" applyFont="1" applyFill="1" applyAlignment="1">
      <alignment horizontal="left"/>
    </xf>
    <xf numFmtId="0" fontId="4" fillId="0" borderId="0" xfId="0" applyFont="1" applyFill="1" applyAlignment="1">
      <alignment horizontal="left"/>
    </xf>
    <xf numFmtId="0" fontId="5" fillId="4" borderId="0" xfId="0" applyFont="1" applyFill="1" applyAlignment="1">
      <alignment horizontal="left"/>
    </xf>
    <xf numFmtId="0" fontId="11" fillId="0" borderId="0" xfId="0" applyFont="1" applyAlignment="1">
      <alignment horizontal="left" vertical="top" wrapText="1"/>
    </xf>
    <xf numFmtId="0" fontId="5" fillId="5" borderId="0" xfId="0" applyFont="1" applyFill="1" applyAlignment="1">
      <alignment horizontal="left"/>
    </xf>
    <xf numFmtId="0" fontId="5" fillId="6" borderId="0" xfId="0" applyFont="1" applyFill="1" applyAlignment="1">
      <alignment horizontal="left"/>
    </xf>
    <xf numFmtId="0" fontId="5" fillId="7" borderId="0" xfId="0" applyFont="1" applyFill="1" applyAlignment="1">
      <alignment horizontal="left"/>
    </xf>
    <xf numFmtId="0" fontId="5" fillId="8" borderId="0" xfId="0" applyFont="1" applyFill="1" applyAlignment="1">
      <alignment horizontal="left"/>
    </xf>
    <xf numFmtId="0" fontId="5" fillId="9" borderId="0" xfId="0" applyFont="1" applyFill="1" applyAlignment="1">
      <alignment horizontal="left"/>
    </xf>
    <xf numFmtId="0" fontId="11" fillId="0" borderId="0" xfId="0" applyFont="1" applyAlignment="1">
      <alignment horizontal="left" wrapText="1"/>
    </xf>
    <xf numFmtId="0" fontId="5" fillId="10" borderId="0" xfId="0" applyFont="1" applyFill="1" applyAlignment="1">
      <alignment horizontal="left"/>
    </xf>
    <xf numFmtId="0" fontId="5" fillId="11" borderId="0" xfId="0" applyFont="1" applyFill="1" applyAlignment="1">
      <alignment horizontal="left"/>
    </xf>
    <xf numFmtId="0" fontId="5" fillId="12" borderId="0" xfId="0" applyFont="1" applyFill="1" applyAlignment="1">
      <alignment horizontal="left"/>
    </xf>
  </cellXfs>
  <cellStyles count="1">
    <cellStyle name="Standaard" xfId="0" builtinId="0"/>
  </cellStyles>
  <dxfs count="0"/>
  <tableStyles count="0" defaultTableStyle="TableStyleMedium2" defaultPivotStyle="PivotStyleLight16"/>
  <colors>
    <mruColors>
      <color rgb="FF006666"/>
      <color rgb="FFFF00FF"/>
      <color rgb="FF333399"/>
      <color rgb="FFFF0000"/>
      <color rgb="FF33CCCC"/>
      <color rgb="FF3366FF"/>
      <color rgb="FF99CC00"/>
      <color rgb="FFFF99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election activeCell="P19" sqref="P19"/>
    </sheetView>
  </sheetViews>
  <sheetFormatPr defaultRowHeight="12.75" x14ac:dyDescent="0.2"/>
  <cols>
    <col min="1" max="1" width="53.140625" style="1" customWidth="1"/>
    <col min="2" max="13" width="4.7109375" style="1" customWidth="1"/>
    <col min="14" max="16384" width="9.140625" style="1"/>
  </cols>
  <sheetData>
    <row r="1" spans="1:1" x14ac:dyDescent="0.2">
      <c r="A1" s="24" t="s">
        <v>56</v>
      </c>
    </row>
    <row r="2" spans="1:1" x14ac:dyDescent="0.2">
      <c r="A2" s="25"/>
    </row>
    <row r="4" spans="1:1" x14ac:dyDescent="0.2">
      <c r="A4" s="24" t="s">
        <v>55</v>
      </c>
    </row>
    <row r="5" spans="1:1" x14ac:dyDescent="0.2">
      <c r="A5" s="1" t="s">
        <v>43</v>
      </c>
    </row>
    <row r="6" spans="1:1" x14ac:dyDescent="0.2">
      <c r="A6" s="1" t="s">
        <v>44</v>
      </c>
    </row>
    <row r="7" spans="1:1" x14ac:dyDescent="0.2">
      <c r="A7" s="1" t="s">
        <v>51</v>
      </c>
    </row>
    <row r="8" spans="1:1" x14ac:dyDescent="0.2">
      <c r="A8" s="1" t="s">
        <v>45</v>
      </c>
    </row>
    <row r="9" spans="1:1" x14ac:dyDescent="0.2">
      <c r="A9" s="135" t="s">
        <v>46</v>
      </c>
    </row>
    <row r="10" spans="1:1" x14ac:dyDescent="0.2">
      <c r="A10" s="1" t="s">
        <v>47</v>
      </c>
    </row>
    <row r="11" spans="1:1" x14ac:dyDescent="0.2">
      <c r="A11" s="1" t="s">
        <v>48</v>
      </c>
    </row>
    <row r="12" spans="1:1" x14ac:dyDescent="0.2">
      <c r="A12" s="1" t="s">
        <v>49</v>
      </c>
    </row>
    <row r="13" spans="1:1" x14ac:dyDescent="0.2">
      <c r="A13" s="1" t="s">
        <v>50</v>
      </c>
    </row>
    <row r="14" spans="1:1" x14ac:dyDescent="0.2">
      <c r="A14" s="1" t="s">
        <v>52</v>
      </c>
    </row>
    <row r="15" spans="1:1" x14ac:dyDescent="0.2">
      <c r="A15" s="1" t="s">
        <v>53</v>
      </c>
    </row>
    <row r="16" spans="1:1" x14ac:dyDescent="0.2">
      <c r="A16" s="164" t="s">
        <v>54</v>
      </c>
    </row>
    <row r="18" spans="1:16" x14ac:dyDescent="0.2">
      <c r="A18" s="24" t="s">
        <v>246</v>
      </c>
      <c r="P18" s="165"/>
    </row>
    <row r="19" spans="1:16" ht="240" thickBot="1" x14ac:dyDescent="0.25">
      <c r="A19" s="126"/>
      <c r="B19" s="136" t="s">
        <v>43</v>
      </c>
      <c r="C19" s="136" t="s">
        <v>44</v>
      </c>
      <c r="D19" s="136" t="s">
        <v>51</v>
      </c>
      <c r="E19" s="136" t="s">
        <v>45</v>
      </c>
      <c r="F19" s="137" t="s">
        <v>46</v>
      </c>
      <c r="G19" s="136" t="s">
        <v>47</v>
      </c>
      <c r="H19" s="136" t="s">
        <v>48</v>
      </c>
      <c r="I19" s="136" t="s">
        <v>49</v>
      </c>
      <c r="J19" s="136" t="s">
        <v>50</v>
      </c>
      <c r="K19" s="136" t="s">
        <v>52</v>
      </c>
      <c r="L19" s="136" t="s">
        <v>53</v>
      </c>
      <c r="M19" s="136" t="s">
        <v>54</v>
      </c>
    </row>
    <row r="20" spans="1:16" ht="13.5" thickTop="1" x14ac:dyDescent="0.2">
      <c r="A20" s="125" t="s">
        <v>247</v>
      </c>
      <c r="B20" s="138">
        <v>1</v>
      </c>
      <c r="C20" s="138">
        <v>2</v>
      </c>
      <c r="D20" s="138">
        <v>1</v>
      </c>
      <c r="E20" s="138">
        <v>1</v>
      </c>
      <c r="F20" s="138"/>
      <c r="G20" s="138">
        <v>2</v>
      </c>
      <c r="H20" s="138">
        <v>2</v>
      </c>
      <c r="I20" s="138">
        <v>3</v>
      </c>
      <c r="J20" s="138">
        <v>3</v>
      </c>
      <c r="K20" s="138">
        <v>3</v>
      </c>
      <c r="L20" s="138">
        <v>1</v>
      </c>
      <c r="M20" s="138">
        <v>1</v>
      </c>
    </row>
    <row r="21" spans="1:16" x14ac:dyDescent="0.2">
      <c r="A21" s="4" t="s">
        <v>248</v>
      </c>
      <c r="B21" s="139">
        <v>1</v>
      </c>
      <c r="C21" s="139">
        <v>2</v>
      </c>
      <c r="D21" s="139">
        <v>1</v>
      </c>
      <c r="E21" s="139">
        <v>1</v>
      </c>
      <c r="F21" s="139"/>
      <c r="G21" s="139">
        <v>2</v>
      </c>
      <c r="H21" s="139">
        <v>2</v>
      </c>
      <c r="I21" s="139">
        <v>3</v>
      </c>
      <c r="J21" s="139">
        <v>3</v>
      </c>
      <c r="K21" s="139">
        <v>3</v>
      </c>
      <c r="L21" s="139">
        <v>1</v>
      </c>
      <c r="M21" s="139">
        <v>1</v>
      </c>
    </row>
    <row r="22" spans="1:16" x14ac:dyDescent="0.2">
      <c r="A22" s="4" t="s">
        <v>249</v>
      </c>
      <c r="B22" s="139">
        <v>1</v>
      </c>
      <c r="C22" s="139">
        <v>2</v>
      </c>
      <c r="D22" s="139">
        <v>1</v>
      </c>
      <c r="E22" s="139">
        <v>1</v>
      </c>
      <c r="F22" s="139"/>
      <c r="G22" s="139">
        <v>2</v>
      </c>
      <c r="H22" s="139">
        <v>2</v>
      </c>
      <c r="I22" s="139">
        <v>5</v>
      </c>
      <c r="J22" s="139">
        <v>5</v>
      </c>
      <c r="K22" s="139">
        <v>5</v>
      </c>
      <c r="L22" s="139">
        <v>1</v>
      </c>
      <c r="M22" s="139">
        <v>1</v>
      </c>
    </row>
    <row r="23" spans="1:16" x14ac:dyDescent="0.2">
      <c r="A23" s="4" t="s">
        <v>250</v>
      </c>
      <c r="B23" s="139">
        <v>1</v>
      </c>
      <c r="C23" s="139">
        <v>1</v>
      </c>
      <c r="D23" s="139">
        <v>1</v>
      </c>
      <c r="E23" s="139">
        <v>1</v>
      </c>
      <c r="F23" s="139"/>
      <c r="G23" s="139">
        <v>1</v>
      </c>
      <c r="H23" s="139">
        <v>1</v>
      </c>
      <c r="I23" s="139">
        <v>2</v>
      </c>
      <c r="J23" s="139">
        <v>3</v>
      </c>
      <c r="K23" s="139">
        <v>3</v>
      </c>
      <c r="L23" s="139">
        <v>1</v>
      </c>
      <c r="M23" s="139">
        <v>1</v>
      </c>
    </row>
    <row r="24" spans="1:16" x14ac:dyDescent="0.2">
      <c r="A24" s="4" t="s">
        <v>251</v>
      </c>
      <c r="B24" s="139">
        <v>2</v>
      </c>
      <c r="C24" s="139">
        <v>2</v>
      </c>
      <c r="D24" s="139">
        <v>3</v>
      </c>
      <c r="E24" s="139">
        <v>3</v>
      </c>
      <c r="F24" s="139"/>
      <c r="G24" s="139">
        <v>1</v>
      </c>
      <c r="H24" s="139">
        <v>1</v>
      </c>
      <c r="I24" s="139">
        <v>1</v>
      </c>
      <c r="J24" s="139">
        <v>2</v>
      </c>
      <c r="K24" s="139">
        <v>2</v>
      </c>
      <c r="L24" s="139">
        <v>2</v>
      </c>
      <c r="M24" s="139">
        <v>2</v>
      </c>
    </row>
    <row r="25" spans="1:16" x14ac:dyDescent="0.2">
      <c r="A25" s="4" t="s">
        <v>252</v>
      </c>
      <c r="B25" s="139">
        <v>0</v>
      </c>
      <c r="C25" s="139">
        <v>0</v>
      </c>
      <c r="D25" s="139">
        <v>2</v>
      </c>
      <c r="E25" s="139">
        <v>8</v>
      </c>
      <c r="F25" s="139"/>
      <c r="G25" s="139">
        <v>0</v>
      </c>
      <c r="H25" s="139">
        <v>0</v>
      </c>
      <c r="I25" s="139">
        <v>0</v>
      </c>
      <c r="J25" s="139">
        <v>0</v>
      </c>
      <c r="K25" s="139">
        <v>0</v>
      </c>
      <c r="L25" s="139">
        <v>1</v>
      </c>
      <c r="M25" s="139">
        <v>2</v>
      </c>
    </row>
    <row r="26" spans="1:16" x14ac:dyDescent="0.2">
      <c r="A26" s="4" t="s">
        <v>253</v>
      </c>
      <c r="B26" s="139">
        <v>2</v>
      </c>
      <c r="C26" s="139">
        <v>0</v>
      </c>
      <c r="D26" s="139">
        <v>2</v>
      </c>
      <c r="E26" s="139">
        <v>3</v>
      </c>
      <c r="F26" s="139"/>
      <c r="G26" s="139">
        <v>0</v>
      </c>
      <c r="H26" s="139">
        <v>0</v>
      </c>
      <c r="I26" s="139">
        <v>0</v>
      </c>
      <c r="J26" s="139">
        <v>0</v>
      </c>
      <c r="K26" s="139">
        <v>0</v>
      </c>
      <c r="L26" s="139">
        <v>2</v>
      </c>
      <c r="M26" s="139">
        <v>2</v>
      </c>
    </row>
    <row r="27" spans="1:16" x14ac:dyDescent="0.2">
      <c r="A27" s="4" t="s">
        <v>254</v>
      </c>
      <c r="B27" s="139">
        <f>SUM(B20:B26)</f>
        <v>8</v>
      </c>
      <c r="C27" s="139">
        <f t="shared" ref="C27:M27" si="0">SUM(C20:C26)</f>
        <v>9</v>
      </c>
      <c r="D27" s="139">
        <f t="shared" si="0"/>
        <v>11</v>
      </c>
      <c r="E27" s="139">
        <f t="shared" si="0"/>
        <v>18</v>
      </c>
      <c r="F27" s="139"/>
      <c r="G27" s="139">
        <f t="shared" si="0"/>
        <v>8</v>
      </c>
      <c r="H27" s="139">
        <f t="shared" si="0"/>
        <v>8</v>
      </c>
      <c r="I27" s="139">
        <f t="shared" si="0"/>
        <v>14</v>
      </c>
      <c r="J27" s="139">
        <f t="shared" si="0"/>
        <v>16</v>
      </c>
      <c r="K27" s="139">
        <f t="shared" si="0"/>
        <v>16</v>
      </c>
      <c r="L27" s="139">
        <f t="shared" si="0"/>
        <v>9</v>
      </c>
      <c r="M27" s="139">
        <f t="shared" si="0"/>
        <v>10</v>
      </c>
    </row>
    <row r="29" spans="1:16" x14ac:dyDescent="0.2">
      <c r="A29" s="24" t="s">
        <v>255</v>
      </c>
    </row>
    <row r="30" spans="1:16" ht="240" thickBot="1" x14ac:dyDescent="0.25">
      <c r="A30" s="126"/>
      <c r="B30" s="136" t="s">
        <v>43</v>
      </c>
      <c r="C30" s="136" t="s">
        <v>44</v>
      </c>
      <c r="D30" s="136" t="s">
        <v>51</v>
      </c>
      <c r="E30" s="136" t="s">
        <v>45</v>
      </c>
      <c r="F30" s="137" t="s">
        <v>46</v>
      </c>
      <c r="G30" s="136" t="s">
        <v>47</v>
      </c>
      <c r="H30" s="136" t="s">
        <v>48</v>
      </c>
      <c r="I30" s="136" t="s">
        <v>49</v>
      </c>
      <c r="J30" s="136" t="s">
        <v>50</v>
      </c>
      <c r="K30" s="136" t="s">
        <v>52</v>
      </c>
      <c r="L30" s="136" t="s">
        <v>53</v>
      </c>
      <c r="M30" s="136" t="s">
        <v>54</v>
      </c>
    </row>
    <row r="31" spans="1:16" ht="13.5" thickTop="1" x14ac:dyDescent="0.2">
      <c r="A31" s="140" t="s">
        <v>256</v>
      </c>
      <c r="B31" s="140">
        <v>2</v>
      </c>
      <c r="C31" s="140">
        <v>5</v>
      </c>
      <c r="D31" s="140">
        <v>2</v>
      </c>
      <c r="E31" s="140">
        <v>2</v>
      </c>
      <c r="F31" s="140"/>
      <c r="G31" s="140">
        <v>5</v>
      </c>
      <c r="H31" s="140">
        <v>5</v>
      </c>
      <c r="I31" s="140">
        <v>15</v>
      </c>
      <c r="J31" s="140">
        <v>15</v>
      </c>
      <c r="K31" s="140">
        <v>15</v>
      </c>
      <c r="L31" s="140">
        <v>2</v>
      </c>
      <c r="M31" s="140">
        <v>2</v>
      </c>
    </row>
    <row r="32" spans="1:16" x14ac:dyDescent="0.2">
      <c r="A32" s="4" t="s">
        <v>257</v>
      </c>
      <c r="B32" s="4">
        <v>2</v>
      </c>
      <c r="C32" s="4">
        <v>5</v>
      </c>
      <c r="D32" s="4">
        <v>2</v>
      </c>
      <c r="E32" s="4">
        <v>2</v>
      </c>
      <c r="F32" s="4"/>
      <c r="G32" s="4">
        <v>5</v>
      </c>
      <c r="H32" s="4">
        <v>5</v>
      </c>
      <c r="I32" s="4">
        <v>15</v>
      </c>
      <c r="J32" s="4">
        <v>15</v>
      </c>
      <c r="K32" s="4">
        <v>15</v>
      </c>
      <c r="L32" s="4">
        <v>2</v>
      </c>
      <c r="M32" s="4">
        <v>2</v>
      </c>
    </row>
    <row r="33" spans="1:13" x14ac:dyDescent="0.2">
      <c r="A33" s="4" t="s">
        <v>258</v>
      </c>
      <c r="B33" s="4">
        <v>2</v>
      </c>
      <c r="C33" s="4">
        <v>5</v>
      </c>
      <c r="D33" s="4">
        <v>2</v>
      </c>
      <c r="E33" s="4">
        <v>2</v>
      </c>
      <c r="F33" s="4"/>
      <c r="G33" s="4">
        <v>5</v>
      </c>
      <c r="H33" s="4">
        <v>5</v>
      </c>
      <c r="I33" s="4">
        <v>15</v>
      </c>
      <c r="J33" s="4">
        <v>15</v>
      </c>
      <c r="K33" s="4">
        <v>15</v>
      </c>
      <c r="L33" s="4">
        <v>2</v>
      </c>
      <c r="M33" s="4">
        <v>2</v>
      </c>
    </row>
    <row r="34" spans="1:13" x14ac:dyDescent="0.2">
      <c r="A34" s="4" t="s">
        <v>259</v>
      </c>
      <c r="B34" s="4">
        <v>2</v>
      </c>
      <c r="C34" s="4">
        <v>5</v>
      </c>
      <c r="D34" s="4">
        <v>2</v>
      </c>
      <c r="E34" s="4">
        <v>2</v>
      </c>
      <c r="F34" s="4"/>
      <c r="G34" s="4">
        <v>5</v>
      </c>
      <c r="H34" s="4">
        <v>5</v>
      </c>
      <c r="I34" s="4">
        <v>15</v>
      </c>
      <c r="J34" s="4">
        <v>15</v>
      </c>
      <c r="K34" s="4">
        <v>15</v>
      </c>
      <c r="L34" s="4">
        <v>2</v>
      </c>
      <c r="M34" s="4">
        <v>2</v>
      </c>
    </row>
    <row r="35" spans="1:13" x14ac:dyDescent="0.2">
      <c r="A35" s="4" t="s">
        <v>260</v>
      </c>
      <c r="B35" s="4">
        <v>2</v>
      </c>
      <c r="C35" s="4">
        <v>5</v>
      </c>
      <c r="D35" s="4">
        <v>2</v>
      </c>
      <c r="E35" s="4">
        <v>2</v>
      </c>
      <c r="F35" s="4"/>
      <c r="G35" s="4">
        <v>5</v>
      </c>
      <c r="H35" s="4">
        <v>5</v>
      </c>
      <c r="I35" s="4">
        <v>15</v>
      </c>
      <c r="J35" s="4">
        <v>15</v>
      </c>
      <c r="K35" s="4">
        <v>15</v>
      </c>
      <c r="L35" s="4">
        <v>2</v>
      </c>
      <c r="M35" s="4">
        <v>2</v>
      </c>
    </row>
    <row r="36" spans="1:13" x14ac:dyDescent="0.2">
      <c r="A36" s="4" t="s">
        <v>262</v>
      </c>
      <c r="B36" s="4">
        <v>2</v>
      </c>
      <c r="C36" s="4">
        <v>5</v>
      </c>
      <c r="D36" s="4">
        <v>2</v>
      </c>
      <c r="E36" s="4">
        <v>2</v>
      </c>
      <c r="F36" s="4"/>
      <c r="G36" s="4">
        <v>5</v>
      </c>
      <c r="H36" s="4">
        <v>5</v>
      </c>
      <c r="I36" s="4">
        <v>15</v>
      </c>
      <c r="J36" s="4">
        <v>15</v>
      </c>
      <c r="K36" s="4">
        <v>15</v>
      </c>
      <c r="L36" s="4">
        <v>2</v>
      </c>
      <c r="M36" s="4">
        <v>2</v>
      </c>
    </row>
    <row r="37" spans="1:13" x14ac:dyDescent="0.2">
      <c r="A37" s="4" t="s">
        <v>263</v>
      </c>
      <c r="B37" s="4">
        <v>5</v>
      </c>
      <c r="C37" s="4">
        <v>5</v>
      </c>
      <c r="D37" s="4">
        <v>10</v>
      </c>
      <c r="E37" s="4">
        <v>10</v>
      </c>
      <c r="F37" s="4"/>
      <c r="G37" s="4">
        <v>5</v>
      </c>
      <c r="H37" s="4">
        <v>5</v>
      </c>
      <c r="I37" s="4">
        <v>5</v>
      </c>
      <c r="J37" s="4">
        <v>5</v>
      </c>
      <c r="K37" s="4">
        <v>5</v>
      </c>
      <c r="L37" s="4">
        <v>10</v>
      </c>
      <c r="M37" s="4">
        <v>10</v>
      </c>
    </row>
    <row r="38" spans="1:13" x14ac:dyDescent="0.2">
      <c r="A38" s="4" t="s">
        <v>264</v>
      </c>
      <c r="B38" s="4">
        <v>10</v>
      </c>
      <c r="C38" s="4">
        <v>15</v>
      </c>
      <c r="D38" s="4">
        <v>10</v>
      </c>
      <c r="E38" s="4">
        <v>10</v>
      </c>
      <c r="F38" s="4"/>
      <c r="G38" s="4">
        <v>20</v>
      </c>
      <c r="H38" s="4">
        <v>20</v>
      </c>
      <c r="I38" s="4">
        <v>25</v>
      </c>
      <c r="J38" s="4">
        <v>25</v>
      </c>
      <c r="K38" s="4">
        <v>25</v>
      </c>
      <c r="L38" s="4">
        <v>10</v>
      </c>
      <c r="M38" s="4">
        <v>10</v>
      </c>
    </row>
    <row r="39" spans="1:13" x14ac:dyDescent="0.2">
      <c r="A39" s="4" t="s">
        <v>265</v>
      </c>
      <c r="B39" s="4">
        <v>10</v>
      </c>
      <c r="C39" s="4">
        <v>15</v>
      </c>
      <c r="D39" s="4">
        <v>10</v>
      </c>
      <c r="E39" s="4">
        <v>10</v>
      </c>
      <c r="F39" s="4"/>
      <c r="G39" s="4">
        <v>20</v>
      </c>
      <c r="H39" s="4">
        <v>20</v>
      </c>
      <c r="I39" s="4">
        <v>25</v>
      </c>
      <c r="J39" s="4">
        <v>25</v>
      </c>
      <c r="K39" s="4">
        <v>25</v>
      </c>
      <c r="L39" s="4">
        <v>10</v>
      </c>
      <c r="M39" s="4">
        <v>10</v>
      </c>
    </row>
    <row r="40" spans="1:13" x14ac:dyDescent="0.2">
      <c r="A40" s="4" t="s">
        <v>266</v>
      </c>
      <c r="B40" s="4">
        <v>15</v>
      </c>
      <c r="C40" s="4">
        <v>10</v>
      </c>
      <c r="D40" s="4">
        <v>30</v>
      </c>
      <c r="E40" s="4">
        <v>30</v>
      </c>
      <c r="F40" s="4"/>
      <c r="G40" s="4">
        <v>5</v>
      </c>
      <c r="H40" s="4">
        <v>5</v>
      </c>
      <c r="I40" s="4">
        <v>5</v>
      </c>
      <c r="J40" s="4">
        <v>15</v>
      </c>
      <c r="K40" s="4">
        <v>10</v>
      </c>
      <c r="L40" s="4">
        <v>15</v>
      </c>
      <c r="M40" s="4">
        <v>30</v>
      </c>
    </row>
    <row r="41" spans="1:13" x14ac:dyDescent="0.2">
      <c r="A41" s="4" t="s">
        <v>267</v>
      </c>
      <c r="B41" s="4">
        <v>15</v>
      </c>
      <c r="C41" s="4">
        <v>10</v>
      </c>
      <c r="D41" s="4">
        <v>30</v>
      </c>
      <c r="E41" s="4">
        <v>30</v>
      </c>
      <c r="F41" s="4"/>
      <c r="G41" s="4">
        <v>5</v>
      </c>
      <c r="H41" s="4">
        <v>5</v>
      </c>
      <c r="I41" s="4">
        <v>5</v>
      </c>
      <c r="J41" s="4">
        <v>15</v>
      </c>
      <c r="K41" s="4">
        <v>10</v>
      </c>
      <c r="L41" s="4">
        <v>15</v>
      </c>
      <c r="M41" s="4">
        <v>30</v>
      </c>
    </row>
    <row r="42" spans="1:13" x14ac:dyDescent="0.2">
      <c r="A42" s="4" t="s">
        <v>254</v>
      </c>
      <c r="B42" s="4">
        <f>SUM(B31:B41)</f>
        <v>67</v>
      </c>
      <c r="C42" s="4">
        <f t="shared" ref="C42:M42" si="1">SUM(C31:C41)</f>
        <v>85</v>
      </c>
      <c r="D42" s="4">
        <f t="shared" si="1"/>
        <v>102</v>
      </c>
      <c r="E42" s="4">
        <f t="shared" si="1"/>
        <v>102</v>
      </c>
      <c r="F42" s="4"/>
      <c r="G42" s="4">
        <f t="shared" si="1"/>
        <v>85</v>
      </c>
      <c r="H42" s="4">
        <f t="shared" si="1"/>
        <v>85</v>
      </c>
      <c r="I42" s="4">
        <f t="shared" si="1"/>
        <v>155</v>
      </c>
      <c r="J42" s="4">
        <f t="shared" si="1"/>
        <v>175</v>
      </c>
      <c r="K42" s="4">
        <f t="shared" si="1"/>
        <v>165</v>
      </c>
      <c r="L42" s="4">
        <f t="shared" si="1"/>
        <v>72</v>
      </c>
      <c r="M42" s="4">
        <f t="shared" si="1"/>
        <v>102</v>
      </c>
    </row>
    <row r="44" spans="1:13" hidden="1" x14ac:dyDescent="0.2">
      <c r="A44" s="1" t="s">
        <v>328</v>
      </c>
      <c r="B44" s="1" t="s">
        <v>168</v>
      </c>
    </row>
    <row r="45" spans="1:13" hidden="1" x14ac:dyDescent="0.2">
      <c r="B45" s="1">
        <v>0</v>
      </c>
    </row>
    <row r="46" spans="1:13" hidden="1" x14ac:dyDescent="0.2">
      <c r="B46" s="1" t="e">
        <f>'3_mobiliteit'!$O196</f>
        <v>#N/A</v>
      </c>
    </row>
    <row r="47" spans="1:13" hidden="1" x14ac:dyDescent="0.2">
      <c r="B47" s="1" t="e">
        <f>'3_mobiliteit'!$O198</f>
        <v>#N/A</v>
      </c>
    </row>
    <row r="48" spans="1:13" hidden="1" x14ac:dyDescent="0.2">
      <c r="B48" s="1" t="e">
        <f>'3_mobiliteit'!$O200</f>
        <v>#N/A</v>
      </c>
    </row>
    <row r="49" spans="1:9" hidden="1" x14ac:dyDescent="0.2">
      <c r="B49" s="1" t="e">
        <f>'3_mobiliteit'!$O202</f>
        <v>#N/A</v>
      </c>
    </row>
    <row r="50" spans="1:9" hidden="1" x14ac:dyDescent="0.2"/>
    <row r="51" spans="1:9" hidden="1" x14ac:dyDescent="0.2">
      <c r="A51" s="1" t="s">
        <v>343</v>
      </c>
      <c r="B51" s="1" t="s">
        <v>168</v>
      </c>
    </row>
    <row r="52" spans="1:9" hidden="1" x14ac:dyDescent="0.2">
      <c r="B52" s="1">
        <v>0</v>
      </c>
    </row>
    <row r="53" spans="1:9" hidden="1" x14ac:dyDescent="0.2">
      <c r="B53" s="1" t="e">
        <f>'3_mobiliteit'!$O$238</f>
        <v>#N/A</v>
      </c>
    </row>
    <row r="54" spans="1:9" hidden="1" x14ac:dyDescent="0.2">
      <c r="B54" s="1" t="e">
        <f>'3_mobiliteit'!$O$237</f>
        <v>#N/A</v>
      </c>
    </row>
    <row r="55" spans="1:9" hidden="1" x14ac:dyDescent="0.2">
      <c r="B55" s="1" t="e">
        <f>'3_mobiliteit'!$C$232</f>
        <v>#N/A</v>
      </c>
    </row>
    <row r="56" spans="1:9" hidden="1" x14ac:dyDescent="0.2"/>
    <row r="57" spans="1:9" hidden="1" x14ac:dyDescent="0.2">
      <c r="A57" s="1" t="s">
        <v>823</v>
      </c>
      <c r="B57" s="1" t="s">
        <v>168</v>
      </c>
      <c r="C57" s="1" t="s">
        <v>168</v>
      </c>
      <c r="D57" s="1" t="s">
        <v>168</v>
      </c>
      <c r="E57" s="1" t="s">
        <v>168</v>
      </c>
      <c r="F57" s="1" t="s">
        <v>168</v>
      </c>
      <c r="G57" s="1" t="s">
        <v>168</v>
      </c>
      <c r="H57" s="1" t="s">
        <v>168</v>
      </c>
      <c r="I57" s="1" t="s">
        <v>168</v>
      </c>
    </row>
    <row r="58" spans="1:9" hidden="1" x14ac:dyDescent="0.2">
      <c r="B58" s="1">
        <v>0</v>
      </c>
      <c r="C58" s="1">
        <v>0</v>
      </c>
      <c r="D58" s="1">
        <v>0</v>
      </c>
      <c r="E58" s="1">
        <v>0</v>
      </c>
      <c r="F58" s="1">
        <v>0</v>
      </c>
      <c r="G58" s="1">
        <v>0</v>
      </c>
      <c r="H58" s="1">
        <v>0</v>
      </c>
      <c r="I58" s="1">
        <v>0</v>
      </c>
    </row>
    <row r="59" spans="1:9" hidden="1" x14ac:dyDescent="0.2">
      <c r="B59" s="1">
        <f>'7_energie'!E129*'7_energie'!$C$124</f>
        <v>0</v>
      </c>
      <c r="C59" s="1">
        <f>'7_energie'!F129*'7_energie'!$C$124</f>
        <v>0</v>
      </c>
      <c r="D59" s="1">
        <f>'7_energie'!G129*'7_energie'!$C$124</f>
        <v>0</v>
      </c>
      <c r="E59" s="1">
        <f>'7_energie'!H129*'7_energie'!$C$124</f>
        <v>0</v>
      </c>
      <c r="F59" s="1">
        <f>'7_energie'!I129*'7_energie'!$C$124</f>
        <v>0</v>
      </c>
      <c r="G59" s="1">
        <f>'7_energie'!J129*'7_energie'!$C$124</f>
        <v>0</v>
      </c>
      <c r="H59" s="1">
        <f>'7_energie'!K129*'7_energie'!$C$124</f>
        <v>0</v>
      </c>
      <c r="I59" s="1">
        <f>'7_energie'!L129*'7_energie'!$C$124</f>
        <v>0</v>
      </c>
    </row>
  </sheetData>
  <dataValidations count="1">
    <dataValidation type="list" allowBlank="1" showInputMessage="1" showErrorMessage="1" sqref="A2">
      <formula1>$A$5:$A$16</formula1>
    </dataValidation>
  </dataValidations>
  <pageMargins left="0.7" right="0.7" top="0.75" bottom="0.75" header="0.3" footer="0.3"/>
  <pageSetup paperSize="9" scale="76" orientation="portrait" r:id="rId1"/>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zoomScaleNormal="100" workbookViewId="0">
      <selection activeCell="E186" activeCellId="6" sqref="E93 E111 E126 E141 E158 E172 E186"/>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23"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95" t="s">
        <v>19</v>
      </c>
      <c r="D2" s="10"/>
      <c r="E2" s="98" t="s">
        <v>10</v>
      </c>
      <c r="F2" s="96" t="s">
        <v>11</v>
      </c>
      <c r="G2" s="96" t="s">
        <v>12</v>
      </c>
      <c r="H2" s="96" t="s">
        <v>13</v>
      </c>
      <c r="I2" s="96" t="s">
        <v>14</v>
      </c>
      <c r="J2" s="96" t="s">
        <v>15</v>
      </c>
      <c r="K2" s="96" t="s">
        <v>16</v>
      </c>
      <c r="L2" s="96" t="s">
        <v>17</v>
      </c>
      <c r="N2" s="21" t="s">
        <v>37</v>
      </c>
      <c r="O2" s="223" t="s">
        <v>38</v>
      </c>
      <c r="P2" s="223"/>
    </row>
    <row r="3" spans="1:16" ht="14.25" thickTop="1" thickBot="1" x14ac:dyDescent="0.25">
      <c r="A3" s="161" t="s">
        <v>18</v>
      </c>
      <c r="B3" s="161" t="s">
        <v>18</v>
      </c>
      <c r="C3" s="94">
        <v>120</v>
      </c>
      <c r="E3" s="99">
        <f>E10+E24+E41+E57+E75+E93+E111+E126+E141+E158+E172+E186</f>
        <v>0</v>
      </c>
      <c r="F3" s="99">
        <f t="shared" ref="F3:L3" si="0">F10+F24+F41+F57+F75+F93+F111+F126+F141+F158+F172+F186</f>
        <v>0</v>
      </c>
      <c r="G3" s="99">
        <f t="shared" si="0"/>
        <v>0</v>
      </c>
      <c r="H3" s="99">
        <f t="shared" si="0"/>
        <v>0</v>
      </c>
      <c r="I3" s="99">
        <f t="shared" si="0"/>
        <v>0</v>
      </c>
      <c r="J3" s="99">
        <f t="shared" si="0"/>
        <v>0</v>
      </c>
      <c r="K3" s="99">
        <f t="shared" si="0"/>
        <v>0</v>
      </c>
      <c r="L3" s="99">
        <f t="shared" si="0"/>
        <v>0</v>
      </c>
    </row>
    <row r="4" spans="1:16" ht="14.25" thickTop="1" thickBot="1" x14ac:dyDescent="0.25">
      <c r="A4" s="161" t="s">
        <v>18</v>
      </c>
      <c r="B4" s="161" t="s">
        <v>18</v>
      </c>
      <c r="E4" s="94">
        <f>$C$3</f>
        <v>120</v>
      </c>
      <c r="F4" s="97">
        <f t="shared" ref="F4:L4" si="1">$C$3</f>
        <v>120</v>
      </c>
      <c r="G4" s="97">
        <f t="shared" si="1"/>
        <v>120</v>
      </c>
      <c r="H4" s="97">
        <f t="shared" si="1"/>
        <v>120</v>
      </c>
      <c r="I4" s="97">
        <f t="shared" si="1"/>
        <v>120</v>
      </c>
      <c r="J4" s="97">
        <f t="shared" si="1"/>
        <v>120</v>
      </c>
      <c r="K4" s="97">
        <f t="shared" si="1"/>
        <v>120</v>
      </c>
      <c r="L4" s="97">
        <f t="shared" si="1"/>
        <v>120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684</v>
      </c>
      <c r="O6" s="210" t="s">
        <v>685</v>
      </c>
      <c r="P6" s="210"/>
    </row>
    <row r="7" spans="1:16" x14ac:dyDescent="0.2">
      <c r="A7" s="161" t="s">
        <v>18</v>
      </c>
      <c r="B7" s="161" t="s">
        <v>18</v>
      </c>
    </row>
    <row r="8" spans="1:16" ht="15.75" x14ac:dyDescent="0.25">
      <c r="A8" s="161" t="s">
        <v>18</v>
      </c>
      <c r="B8" s="161" t="s">
        <v>18</v>
      </c>
      <c r="C8" s="8"/>
      <c r="E8" s="8"/>
      <c r="F8" s="8"/>
      <c r="G8" s="8"/>
      <c r="H8" s="8"/>
      <c r="I8" s="8"/>
      <c r="J8" s="8"/>
      <c r="K8" s="8"/>
      <c r="L8" s="8"/>
      <c r="N8" s="9" t="s">
        <v>686</v>
      </c>
      <c r="O8" s="208" t="s">
        <v>687</v>
      </c>
      <c r="P8" s="208"/>
    </row>
    <row r="9" spans="1:16" ht="13.5" thickBot="1" x14ac:dyDescent="0.25">
      <c r="A9" s="161" t="s">
        <v>18</v>
      </c>
      <c r="B9" s="161" t="s">
        <v>18</v>
      </c>
    </row>
    <row r="10" spans="1:16" ht="16.5" thickBot="1" x14ac:dyDescent="0.3">
      <c r="A10" s="161" t="s">
        <v>18</v>
      </c>
      <c r="B10" s="161" t="s">
        <v>18</v>
      </c>
      <c r="C10" s="11">
        <v>8</v>
      </c>
      <c r="D10" s="2"/>
      <c r="E10" s="30"/>
      <c r="F10" s="119"/>
      <c r="G10" s="119"/>
      <c r="H10" s="119"/>
      <c r="I10" s="119"/>
      <c r="J10" s="119"/>
      <c r="K10" s="119"/>
      <c r="L10" s="119"/>
      <c r="N10" s="5" t="s">
        <v>688</v>
      </c>
      <c r="O10" s="206" t="s">
        <v>689</v>
      </c>
      <c r="P10" s="206"/>
    </row>
    <row r="11" spans="1:16" x14ac:dyDescent="0.2">
      <c r="A11" s="161" t="s">
        <v>18</v>
      </c>
      <c r="B11" s="161" t="s">
        <v>18</v>
      </c>
    </row>
    <row r="12" spans="1:16" x14ac:dyDescent="0.2">
      <c r="B12" s="161" t="s">
        <v>18</v>
      </c>
      <c r="O12" s="207" t="s">
        <v>20</v>
      </c>
      <c r="P12" s="207"/>
    </row>
    <row r="13" spans="1:16" x14ac:dyDescent="0.2">
      <c r="B13" s="161" t="s">
        <v>18</v>
      </c>
    </row>
    <row r="14" spans="1:16" x14ac:dyDescent="0.2">
      <c r="B14" s="161" t="s">
        <v>18</v>
      </c>
      <c r="O14" s="117">
        <v>8</v>
      </c>
      <c r="P14" s="4" t="s">
        <v>692</v>
      </c>
    </row>
    <row r="15" spans="1:16" x14ac:dyDescent="0.2">
      <c r="B15" s="161" t="s">
        <v>18</v>
      </c>
    </row>
    <row r="16" spans="1:16" x14ac:dyDescent="0.2">
      <c r="O16" s="207" t="s">
        <v>21</v>
      </c>
      <c r="P16" s="207"/>
    </row>
    <row r="18" spans="1:16" x14ac:dyDescent="0.2">
      <c r="O18" s="117"/>
    </row>
    <row r="19" spans="1:16" x14ac:dyDescent="0.2">
      <c r="O19" s="117"/>
    </row>
    <row r="21" spans="1:16" x14ac:dyDescent="0.2">
      <c r="O21" s="207" t="s">
        <v>22</v>
      </c>
      <c r="P21" s="207"/>
    </row>
    <row r="23" spans="1:16" ht="13.5" thickBot="1" x14ac:dyDescent="0.25"/>
    <row r="24" spans="1:16" ht="16.5" thickBot="1" x14ac:dyDescent="0.3">
      <c r="A24" s="161" t="s">
        <v>18</v>
      </c>
      <c r="B24" s="161" t="s">
        <v>18</v>
      </c>
      <c r="C24" s="11">
        <v>20</v>
      </c>
      <c r="D24" s="29"/>
      <c r="E24" s="30"/>
      <c r="F24" s="119"/>
      <c r="G24" s="119"/>
      <c r="H24" s="119"/>
      <c r="I24" s="119"/>
      <c r="J24" s="119"/>
      <c r="K24" s="119"/>
      <c r="L24" s="119"/>
      <c r="N24" s="5" t="s">
        <v>690</v>
      </c>
      <c r="O24" s="206" t="s">
        <v>691</v>
      </c>
      <c r="P24" s="206"/>
    </row>
    <row r="25" spans="1:16" x14ac:dyDescent="0.2">
      <c r="A25" s="161" t="s">
        <v>18</v>
      </c>
      <c r="B25" s="161" t="s">
        <v>18</v>
      </c>
    </row>
    <row r="26" spans="1:16" x14ac:dyDescent="0.2">
      <c r="B26" s="161" t="s">
        <v>18</v>
      </c>
      <c r="O26" s="207" t="s">
        <v>20</v>
      </c>
      <c r="P26" s="207"/>
    </row>
    <row r="27" spans="1:16" x14ac:dyDescent="0.2">
      <c r="B27" s="161" t="s">
        <v>18</v>
      </c>
    </row>
    <row r="28" spans="1:16" x14ac:dyDescent="0.2">
      <c r="B28" s="161" t="s">
        <v>18</v>
      </c>
      <c r="O28" s="114">
        <v>10</v>
      </c>
      <c r="P28" s="113" t="s">
        <v>693</v>
      </c>
    </row>
    <row r="29" spans="1:16" ht="38.25" x14ac:dyDescent="0.2">
      <c r="B29" s="161" t="s">
        <v>18</v>
      </c>
      <c r="O29" s="114">
        <v>10</v>
      </c>
      <c r="P29" s="115" t="s">
        <v>694</v>
      </c>
    </row>
    <row r="30" spans="1:16" x14ac:dyDescent="0.2">
      <c r="B30" s="161" t="s">
        <v>18</v>
      </c>
    </row>
    <row r="31" spans="1:16" x14ac:dyDescent="0.2">
      <c r="O31" s="207" t="s">
        <v>21</v>
      </c>
      <c r="P31" s="207"/>
    </row>
    <row r="33" spans="1:16" x14ac:dyDescent="0.2">
      <c r="O33" s="117"/>
    </row>
    <row r="34" spans="1:16" x14ac:dyDescent="0.2">
      <c r="O34" s="117"/>
    </row>
    <row r="36" spans="1:16" x14ac:dyDescent="0.2">
      <c r="O36" s="207" t="s">
        <v>22</v>
      </c>
      <c r="P36" s="207"/>
    </row>
    <row r="39" spans="1:16" ht="15.75" x14ac:dyDescent="0.25">
      <c r="A39" s="161" t="s">
        <v>18</v>
      </c>
      <c r="B39" s="161" t="s">
        <v>18</v>
      </c>
      <c r="C39" s="8"/>
      <c r="E39" s="8"/>
      <c r="F39" s="8"/>
      <c r="G39" s="8"/>
      <c r="H39" s="8"/>
      <c r="I39" s="8"/>
      <c r="J39" s="8"/>
      <c r="K39" s="8"/>
      <c r="L39" s="8"/>
      <c r="N39" s="9" t="s">
        <v>695</v>
      </c>
      <c r="O39" s="208" t="s">
        <v>696</v>
      </c>
      <c r="P39" s="208"/>
    </row>
    <row r="40" spans="1:16" ht="13.5" thickBot="1" x14ac:dyDescent="0.25">
      <c r="A40" s="161" t="s">
        <v>18</v>
      </c>
      <c r="B40" s="161" t="s">
        <v>18</v>
      </c>
    </row>
    <row r="41" spans="1:16" ht="16.5" thickBot="1" x14ac:dyDescent="0.3">
      <c r="A41" s="161" t="s">
        <v>18</v>
      </c>
      <c r="B41" s="161" t="s">
        <v>18</v>
      </c>
      <c r="C41" s="11">
        <v>8</v>
      </c>
      <c r="D41" s="29"/>
      <c r="E41" s="30"/>
      <c r="F41" s="119"/>
      <c r="G41" s="119"/>
      <c r="H41" s="119"/>
      <c r="I41" s="119"/>
      <c r="J41" s="119"/>
      <c r="K41" s="119"/>
      <c r="L41" s="119"/>
      <c r="N41" s="5" t="s">
        <v>697</v>
      </c>
      <c r="O41" s="206" t="s">
        <v>698</v>
      </c>
      <c r="P41" s="206"/>
    </row>
    <row r="42" spans="1:16" x14ac:dyDescent="0.2">
      <c r="A42" s="161" t="s">
        <v>18</v>
      </c>
      <c r="B42" s="161" t="s">
        <v>18</v>
      </c>
    </row>
    <row r="43" spans="1:16" x14ac:dyDescent="0.2">
      <c r="B43" s="161" t="s">
        <v>18</v>
      </c>
      <c r="O43" s="207" t="s">
        <v>20</v>
      </c>
      <c r="P43" s="207"/>
    </row>
    <row r="44" spans="1:16" x14ac:dyDescent="0.2">
      <c r="B44" s="161" t="s">
        <v>18</v>
      </c>
    </row>
    <row r="45" spans="1:16" x14ac:dyDescent="0.2">
      <c r="B45" s="161" t="s">
        <v>18</v>
      </c>
      <c r="O45" s="117">
        <v>8</v>
      </c>
      <c r="P45" s="4" t="s">
        <v>699</v>
      </c>
    </row>
    <row r="46" spans="1:16" x14ac:dyDescent="0.2">
      <c r="B46" s="161" t="s">
        <v>18</v>
      </c>
    </row>
    <row r="47" spans="1:16" x14ac:dyDescent="0.2">
      <c r="O47" s="207" t="s">
        <v>21</v>
      </c>
      <c r="P47" s="207"/>
    </row>
    <row r="49" spans="1:16" x14ac:dyDescent="0.2">
      <c r="O49" s="117"/>
    </row>
    <row r="50" spans="1:16" x14ac:dyDescent="0.2">
      <c r="O50" s="117"/>
    </row>
    <row r="52" spans="1:16" x14ac:dyDescent="0.2">
      <c r="O52" s="207" t="s">
        <v>22</v>
      </c>
      <c r="P52" s="207"/>
    </row>
    <row r="55" spans="1:16" ht="15.75" x14ac:dyDescent="0.25">
      <c r="A55" s="161" t="s">
        <v>18</v>
      </c>
      <c r="B55" s="161" t="s">
        <v>18</v>
      </c>
      <c r="C55" s="8"/>
      <c r="E55" s="8"/>
      <c r="F55" s="8"/>
      <c r="G55" s="8"/>
      <c r="H55" s="8"/>
      <c r="I55" s="8"/>
      <c r="J55" s="8"/>
      <c r="K55" s="8"/>
      <c r="L55" s="8"/>
      <c r="N55" s="9" t="s">
        <v>700</v>
      </c>
      <c r="O55" s="208" t="s">
        <v>701</v>
      </c>
      <c r="P55" s="208"/>
    </row>
    <row r="56" spans="1:16" ht="13.5" thickBot="1" x14ac:dyDescent="0.25">
      <c r="A56" s="161" t="s">
        <v>18</v>
      </c>
      <c r="B56" s="161" t="s">
        <v>18</v>
      </c>
    </row>
    <row r="57" spans="1:16" ht="16.5" thickBot="1" x14ac:dyDescent="0.3">
      <c r="A57" s="161" t="s">
        <v>18</v>
      </c>
      <c r="B57" s="161" t="s">
        <v>18</v>
      </c>
      <c r="C57" s="11">
        <v>18</v>
      </c>
      <c r="D57" s="29"/>
      <c r="E57" s="30"/>
      <c r="F57" s="119"/>
      <c r="G57" s="119"/>
      <c r="H57" s="119"/>
      <c r="I57" s="119"/>
      <c r="J57" s="119"/>
      <c r="K57" s="119"/>
      <c r="L57" s="119"/>
      <c r="N57" s="5" t="s">
        <v>702</v>
      </c>
      <c r="O57" s="206" t="s">
        <v>703</v>
      </c>
      <c r="P57" s="206"/>
    </row>
    <row r="58" spans="1:16" x14ac:dyDescent="0.2">
      <c r="A58" s="161" t="s">
        <v>18</v>
      </c>
      <c r="B58" s="161" t="s">
        <v>18</v>
      </c>
    </row>
    <row r="59" spans="1:16" x14ac:dyDescent="0.2">
      <c r="B59" s="161" t="s">
        <v>18</v>
      </c>
      <c r="O59" s="207" t="s">
        <v>20</v>
      </c>
      <c r="P59" s="207"/>
    </row>
    <row r="60" spans="1:16" x14ac:dyDescent="0.2">
      <c r="B60" s="161" t="s">
        <v>18</v>
      </c>
    </row>
    <row r="61" spans="1:16" ht="229.5" x14ac:dyDescent="0.2">
      <c r="B61" s="161" t="s">
        <v>18</v>
      </c>
      <c r="O61" s="114">
        <v>7</v>
      </c>
      <c r="P61" s="115" t="s">
        <v>704</v>
      </c>
    </row>
    <row r="62" spans="1:16" ht="63.75" x14ac:dyDescent="0.2">
      <c r="B62" s="161" t="s">
        <v>18</v>
      </c>
      <c r="O62" s="114">
        <v>7</v>
      </c>
      <c r="P62" s="115" t="s">
        <v>705</v>
      </c>
    </row>
    <row r="63" spans="1:16" ht="102" x14ac:dyDescent="0.2">
      <c r="B63" s="161" t="s">
        <v>18</v>
      </c>
      <c r="O63" s="114">
        <v>4</v>
      </c>
      <c r="P63" s="115" t="s">
        <v>706</v>
      </c>
    </row>
    <row r="64" spans="1:16" x14ac:dyDescent="0.2">
      <c r="B64" s="161" t="s">
        <v>18</v>
      </c>
    </row>
    <row r="65" spans="1:16" x14ac:dyDescent="0.2">
      <c r="O65" s="207" t="s">
        <v>21</v>
      </c>
      <c r="P65" s="207"/>
    </row>
    <row r="67" spans="1:16" x14ac:dyDescent="0.2">
      <c r="O67" s="117"/>
    </row>
    <row r="68" spans="1:16" x14ac:dyDescent="0.2">
      <c r="O68" s="117"/>
    </row>
    <row r="70" spans="1:16" x14ac:dyDescent="0.2">
      <c r="O70" s="207" t="s">
        <v>22</v>
      </c>
      <c r="P70" s="207"/>
    </row>
    <row r="73" spans="1:16" ht="15.75" x14ac:dyDescent="0.25">
      <c r="A73" s="161" t="s">
        <v>18</v>
      </c>
      <c r="B73" s="161" t="s">
        <v>18</v>
      </c>
      <c r="C73" s="8"/>
      <c r="E73" s="8"/>
      <c r="F73" s="8"/>
      <c r="G73" s="8"/>
      <c r="H73" s="8"/>
      <c r="I73" s="8"/>
      <c r="J73" s="8"/>
      <c r="K73" s="8"/>
      <c r="L73" s="8"/>
      <c r="N73" s="9" t="s">
        <v>707</v>
      </c>
      <c r="O73" s="208" t="s">
        <v>708</v>
      </c>
      <c r="P73" s="208"/>
    </row>
    <row r="74" spans="1:16" ht="13.5" thickBot="1" x14ac:dyDescent="0.25">
      <c r="A74" s="161" t="s">
        <v>18</v>
      </c>
      <c r="B74" s="161" t="s">
        <v>18</v>
      </c>
    </row>
    <row r="75" spans="1:16" ht="16.5" thickBot="1" x14ac:dyDescent="0.3">
      <c r="A75" s="161" t="s">
        <v>18</v>
      </c>
      <c r="B75" s="161" t="s">
        <v>18</v>
      </c>
      <c r="C75" s="11">
        <v>10</v>
      </c>
      <c r="D75" s="29"/>
      <c r="E75" s="30"/>
      <c r="F75" s="119"/>
      <c r="G75" s="119"/>
      <c r="H75" s="122"/>
      <c r="I75" s="11"/>
      <c r="J75" s="11"/>
      <c r="K75" s="11"/>
      <c r="L75" s="11"/>
      <c r="N75" s="5" t="s">
        <v>709</v>
      </c>
      <c r="O75" s="206" t="s">
        <v>710</v>
      </c>
      <c r="P75" s="206"/>
    </row>
    <row r="76" spans="1:16" x14ac:dyDescent="0.2">
      <c r="A76" s="161" t="s">
        <v>18</v>
      </c>
      <c r="B76" s="161" t="s">
        <v>18</v>
      </c>
    </row>
    <row r="77" spans="1:16" x14ac:dyDescent="0.2">
      <c r="B77" s="161" t="s">
        <v>18</v>
      </c>
      <c r="O77" s="207" t="s">
        <v>20</v>
      </c>
      <c r="P77" s="207"/>
    </row>
    <row r="78" spans="1:16" x14ac:dyDescent="0.2">
      <c r="B78" s="161" t="s">
        <v>18</v>
      </c>
    </row>
    <row r="79" spans="1:16" ht="25.5" x14ac:dyDescent="0.2">
      <c r="B79" s="161" t="s">
        <v>18</v>
      </c>
      <c r="O79" s="114">
        <v>5</v>
      </c>
      <c r="P79" s="115" t="s">
        <v>711</v>
      </c>
    </row>
    <row r="80" spans="1:16" x14ac:dyDescent="0.2">
      <c r="B80" s="161" t="s">
        <v>18</v>
      </c>
      <c r="O80" s="144" t="s">
        <v>344</v>
      </c>
      <c r="P80" s="147"/>
    </row>
    <row r="81" spans="1:16" ht="25.5" x14ac:dyDescent="0.2">
      <c r="B81" s="161" t="s">
        <v>18</v>
      </c>
      <c r="O81" s="114">
        <v>10</v>
      </c>
      <c r="P81" s="115" t="s">
        <v>712</v>
      </c>
    </row>
    <row r="82" spans="1:16" x14ac:dyDescent="0.2">
      <c r="B82" s="161" t="s">
        <v>18</v>
      </c>
    </row>
    <row r="83" spans="1:16" x14ac:dyDescent="0.2">
      <c r="O83" s="207" t="s">
        <v>21</v>
      </c>
      <c r="P83" s="207"/>
    </row>
    <row r="85" spans="1:16" x14ac:dyDescent="0.2">
      <c r="O85" s="117"/>
    </row>
    <row r="86" spans="1:16" x14ac:dyDescent="0.2">
      <c r="O86" s="117"/>
    </row>
    <row r="88" spans="1:16" x14ac:dyDescent="0.2">
      <c r="O88" s="207" t="s">
        <v>22</v>
      </c>
      <c r="P88" s="207"/>
    </row>
    <row r="91" spans="1:16" ht="15.75" x14ac:dyDescent="0.25">
      <c r="A91" s="161" t="s">
        <v>18</v>
      </c>
      <c r="B91" s="161" t="s">
        <v>18</v>
      </c>
      <c r="C91" s="8"/>
      <c r="E91" s="8"/>
      <c r="F91" s="8"/>
      <c r="G91" s="8"/>
      <c r="H91" s="8"/>
      <c r="I91" s="8"/>
      <c r="J91" s="8"/>
      <c r="K91" s="8"/>
      <c r="L91" s="8"/>
      <c r="N91" s="9" t="s">
        <v>713</v>
      </c>
      <c r="O91" s="208" t="s">
        <v>714</v>
      </c>
      <c r="P91" s="208"/>
    </row>
    <row r="92" spans="1:16" ht="13.5" thickBot="1" x14ac:dyDescent="0.25">
      <c r="A92" s="161" t="s">
        <v>18</v>
      </c>
      <c r="B92" s="161" t="s">
        <v>18</v>
      </c>
    </row>
    <row r="93" spans="1:16" ht="16.5" thickBot="1" x14ac:dyDescent="0.3">
      <c r="A93" s="161" t="s">
        <v>18</v>
      </c>
      <c r="B93" s="161" t="s">
        <v>18</v>
      </c>
      <c r="C93" s="11">
        <v>10</v>
      </c>
      <c r="D93" s="29"/>
      <c r="E93" s="30"/>
      <c r="F93" s="143"/>
      <c r="G93" s="119"/>
      <c r="H93" s="119"/>
      <c r="I93" s="119"/>
      <c r="J93" s="119"/>
      <c r="K93" s="119"/>
      <c r="L93" s="119"/>
      <c r="N93" s="5" t="s">
        <v>715</v>
      </c>
      <c r="O93" s="206" t="s">
        <v>716</v>
      </c>
      <c r="P93" s="206"/>
    </row>
    <row r="94" spans="1:16" x14ac:dyDescent="0.2">
      <c r="A94" s="161" t="s">
        <v>18</v>
      </c>
      <c r="B94" s="161" t="s">
        <v>18</v>
      </c>
    </row>
    <row r="95" spans="1:16" x14ac:dyDescent="0.2">
      <c r="B95" s="161" t="s">
        <v>18</v>
      </c>
      <c r="O95" s="207" t="s">
        <v>20</v>
      </c>
      <c r="P95" s="207"/>
    </row>
    <row r="96" spans="1:16" x14ac:dyDescent="0.2">
      <c r="B96" s="161" t="s">
        <v>18</v>
      </c>
    </row>
    <row r="97" spans="1:16" ht="153" x14ac:dyDescent="0.2">
      <c r="B97" s="161" t="s">
        <v>18</v>
      </c>
      <c r="O97" s="114">
        <v>5</v>
      </c>
      <c r="P97" s="115" t="s">
        <v>717</v>
      </c>
    </row>
    <row r="98" spans="1:16" x14ac:dyDescent="0.2">
      <c r="B98" s="161" t="s">
        <v>18</v>
      </c>
      <c r="O98" s="144" t="s">
        <v>344</v>
      </c>
      <c r="P98" s="147"/>
    </row>
    <row r="99" spans="1:16" ht="204" x14ac:dyDescent="0.2">
      <c r="B99" s="161" t="s">
        <v>18</v>
      </c>
      <c r="O99" s="114">
        <v>10</v>
      </c>
      <c r="P99" s="115" t="s">
        <v>718</v>
      </c>
    </row>
    <row r="100" spans="1:16" x14ac:dyDescent="0.2">
      <c r="B100" s="161" t="s">
        <v>18</v>
      </c>
    </row>
    <row r="101" spans="1:16" x14ac:dyDescent="0.2">
      <c r="O101" s="207" t="s">
        <v>21</v>
      </c>
      <c r="P101" s="207"/>
    </row>
    <row r="103" spans="1:16" x14ac:dyDescent="0.2">
      <c r="O103" s="117"/>
    </row>
    <row r="104" spans="1:16" x14ac:dyDescent="0.2">
      <c r="O104" s="117"/>
    </row>
    <row r="106" spans="1:16" x14ac:dyDescent="0.2">
      <c r="O106" s="207" t="s">
        <v>22</v>
      </c>
      <c r="P106" s="207"/>
    </row>
    <row r="109" spans="1:16" ht="15.75" x14ac:dyDescent="0.25">
      <c r="A109" s="161" t="s">
        <v>18</v>
      </c>
      <c r="B109" s="161" t="s">
        <v>18</v>
      </c>
      <c r="C109" s="6"/>
      <c r="E109" s="6"/>
      <c r="F109" s="6"/>
      <c r="G109" s="6"/>
      <c r="H109" s="6"/>
      <c r="I109" s="6"/>
      <c r="J109" s="6"/>
      <c r="K109" s="6"/>
      <c r="L109" s="6"/>
      <c r="N109" s="7" t="s">
        <v>719</v>
      </c>
      <c r="O109" s="210" t="s">
        <v>720</v>
      </c>
      <c r="P109" s="210"/>
    </row>
    <row r="110" spans="1:16" ht="13.5" thickBot="1" x14ac:dyDescent="0.25">
      <c r="A110" s="161" t="s">
        <v>18</v>
      </c>
      <c r="B110" s="161" t="s">
        <v>18</v>
      </c>
    </row>
    <row r="111" spans="1:16" ht="16.5" thickBot="1" x14ac:dyDescent="0.3">
      <c r="A111" s="161" t="s">
        <v>18</v>
      </c>
      <c r="B111" s="161" t="s">
        <v>18</v>
      </c>
      <c r="C111" s="11">
        <v>8</v>
      </c>
      <c r="D111" s="29"/>
      <c r="E111" s="30"/>
      <c r="F111" s="119"/>
      <c r="G111" s="158"/>
      <c r="H111" s="119"/>
      <c r="I111" s="119"/>
      <c r="J111" s="119"/>
      <c r="K111" s="122"/>
      <c r="L111" s="11"/>
      <c r="N111" s="5" t="s">
        <v>721</v>
      </c>
      <c r="O111" s="206" t="s">
        <v>722</v>
      </c>
      <c r="P111" s="206"/>
    </row>
    <row r="112" spans="1:16" x14ac:dyDescent="0.2">
      <c r="A112" s="161" t="s">
        <v>18</v>
      </c>
      <c r="B112" s="161" t="s">
        <v>18</v>
      </c>
    </row>
    <row r="113" spans="1:16" x14ac:dyDescent="0.2">
      <c r="B113" s="161" t="s">
        <v>18</v>
      </c>
      <c r="O113" s="207" t="s">
        <v>20</v>
      </c>
      <c r="P113" s="207"/>
    </row>
    <row r="114" spans="1:16" x14ac:dyDescent="0.2">
      <c r="B114" s="161" t="s">
        <v>18</v>
      </c>
    </row>
    <row r="115" spans="1:16" x14ac:dyDescent="0.2">
      <c r="B115" s="161" t="s">
        <v>18</v>
      </c>
      <c r="O115" s="114">
        <v>3</v>
      </c>
      <c r="P115" s="113" t="s">
        <v>723</v>
      </c>
    </row>
    <row r="116" spans="1:16" x14ac:dyDescent="0.2">
      <c r="B116" s="161" t="s">
        <v>18</v>
      </c>
      <c r="O116" s="114">
        <v>5</v>
      </c>
      <c r="P116" s="113" t="s">
        <v>724</v>
      </c>
    </row>
    <row r="117" spans="1:16" x14ac:dyDescent="0.2">
      <c r="B117" s="161" t="s">
        <v>18</v>
      </c>
    </row>
    <row r="118" spans="1:16" x14ac:dyDescent="0.2">
      <c r="O118" s="207" t="s">
        <v>21</v>
      </c>
      <c r="P118" s="207"/>
    </row>
    <row r="120" spans="1:16" x14ac:dyDescent="0.2">
      <c r="O120" s="117"/>
    </row>
    <row r="121" spans="1:16" x14ac:dyDescent="0.2">
      <c r="O121" s="117"/>
    </row>
    <row r="123" spans="1:16" x14ac:dyDescent="0.2">
      <c r="O123" s="207" t="s">
        <v>22</v>
      </c>
      <c r="P123" s="207"/>
    </row>
    <row r="125" spans="1:16" ht="13.5" thickBot="1" x14ac:dyDescent="0.25"/>
    <row r="126" spans="1:16" ht="16.5" thickBot="1" x14ac:dyDescent="0.3">
      <c r="A126" s="161" t="s">
        <v>18</v>
      </c>
      <c r="B126" s="161" t="s">
        <v>18</v>
      </c>
      <c r="C126" s="11">
        <v>6</v>
      </c>
      <c r="D126" s="29"/>
      <c r="E126" s="30"/>
      <c r="F126" s="119"/>
      <c r="G126" s="158"/>
      <c r="H126" s="119"/>
      <c r="I126" s="122"/>
      <c r="J126" s="11"/>
      <c r="K126" s="11"/>
      <c r="L126" s="11"/>
      <c r="N126" s="5" t="s">
        <v>725</v>
      </c>
      <c r="O126" s="206" t="s">
        <v>726</v>
      </c>
      <c r="P126" s="206"/>
    </row>
    <row r="127" spans="1:16" x14ac:dyDescent="0.2">
      <c r="A127" s="161" t="s">
        <v>18</v>
      </c>
      <c r="B127" s="161" t="s">
        <v>18</v>
      </c>
    </row>
    <row r="128" spans="1:16" x14ac:dyDescent="0.2">
      <c r="B128" s="161" t="s">
        <v>18</v>
      </c>
      <c r="O128" s="207" t="s">
        <v>20</v>
      </c>
      <c r="P128" s="207"/>
    </row>
    <row r="129" spans="1:16" x14ac:dyDescent="0.2">
      <c r="B129" s="161" t="s">
        <v>18</v>
      </c>
    </row>
    <row r="130" spans="1:16" x14ac:dyDescent="0.2">
      <c r="B130" s="161" t="s">
        <v>18</v>
      </c>
      <c r="O130" s="114">
        <v>3</v>
      </c>
      <c r="P130" s="113" t="s">
        <v>727</v>
      </c>
    </row>
    <row r="131" spans="1:16" ht="25.5" x14ac:dyDescent="0.2">
      <c r="B131" s="161" t="s">
        <v>18</v>
      </c>
      <c r="O131" s="114">
        <v>3</v>
      </c>
      <c r="P131" s="115" t="s">
        <v>728</v>
      </c>
    </row>
    <row r="132" spans="1:16" x14ac:dyDescent="0.2">
      <c r="B132" s="161" t="s">
        <v>18</v>
      </c>
    </row>
    <row r="133" spans="1:16" x14ac:dyDescent="0.2">
      <c r="O133" s="207" t="s">
        <v>21</v>
      </c>
      <c r="P133" s="207"/>
    </row>
    <row r="135" spans="1:16" x14ac:dyDescent="0.2">
      <c r="O135" s="117"/>
    </row>
    <row r="136" spans="1:16" x14ac:dyDescent="0.2">
      <c r="O136" s="117"/>
    </row>
    <row r="138" spans="1:16" x14ac:dyDescent="0.2">
      <c r="O138" s="207" t="s">
        <v>22</v>
      </c>
      <c r="P138" s="207"/>
    </row>
    <row r="140" spans="1:16" ht="13.5" thickBot="1" x14ac:dyDescent="0.25"/>
    <row r="141" spans="1:16" ht="16.5" thickBot="1" x14ac:dyDescent="0.3">
      <c r="A141" s="161" t="s">
        <v>18</v>
      </c>
      <c r="B141" s="161" t="s">
        <v>18</v>
      </c>
      <c r="C141" s="11">
        <v>6</v>
      </c>
      <c r="D141" s="29"/>
      <c r="E141" s="30"/>
      <c r="F141" s="119"/>
      <c r="G141" s="158"/>
      <c r="H141" s="119"/>
      <c r="I141" s="159"/>
      <c r="J141" s="119"/>
      <c r="K141" s="31"/>
      <c r="L141" s="11"/>
      <c r="N141" s="5" t="s">
        <v>729</v>
      </c>
      <c r="O141" s="206" t="s">
        <v>730</v>
      </c>
      <c r="P141" s="206"/>
    </row>
    <row r="142" spans="1:16" x14ac:dyDescent="0.2">
      <c r="A142" s="161" t="s">
        <v>18</v>
      </c>
      <c r="B142" s="161" t="s">
        <v>18</v>
      </c>
    </row>
    <row r="143" spans="1:16" x14ac:dyDescent="0.2">
      <c r="B143" s="161" t="s">
        <v>18</v>
      </c>
      <c r="O143" s="207" t="s">
        <v>20</v>
      </c>
      <c r="P143" s="207"/>
    </row>
    <row r="144" spans="1:16" x14ac:dyDescent="0.2">
      <c r="B144" s="161" t="s">
        <v>18</v>
      </c>
    </row>
    <row r="145" spans="1:16" x14ac:dyDescent="0.2">
      <c r="B145" s="161" t="s">
        <v>18</v>
      </c>
      <c r="O145" s="114">
        <v>2</v>
      </c>
      <c r="P145" s="113" t="s">
        <v>731</v>
      </c>
    </row>
    <row r="146" spans="1:16" x14ac:dyDescent="0.2">
      <c r="B146" s="161" t="s">
        <v>18</v>
      </c>
      <c r="O146" s="114">
        <v>4</v>
      </c>
      <c r="P146" s="115" t="s">
        <v>732</v>
      </c>
    </row>
    <row r="147" spans="1:16" x14ac:dyDescent="0.2">
      <c r="B147" s="161" t="s">
        <v>18</v>
      </c>
    </row>
    <row r="148" spans="1:16" x14ac:dyDescent="0.2">
      <c r="O148" s="207" t="s">
        <v>21</v>
      </c>
      <c r="P148" s="207"/>
    </row>
    <row r="150" spans="1:16" x14ac:dyDescent="0.2">
      <c r="O150" s="117"/>
    </row>
    <row r="151" spans="1:16" x14ac:dyDescent="0.2">
      <c r="O151" s="117"/>
    </row>
    <row r="153" spans="1:16" x14ac:dyDescent="0.2">
      <c r="O153" s="207" t="s">
        <v>22</v>
      </c>
      <c r="P153" s="207"/>
    </row>
    <row r="156" spans="1:16" ht="15.75" x14ac:dyDescent="0.25">
      <c r="A156" s="161" t="s">
        <v>18</v>
      </c>
      <c r="B156" s="161" t="s">
        <v>18</v>
      </c>
      <c r="C156" s="6"/>
      <c r="E156" s="6"/>
      <c r="F156" s="6"/>
      <c r="G156" s="6"/>
      <c r="H156" s="6"/>
      <c r="I156" s="6"/>
      <c r="J156" s="6"/>
      <c r="K156" s="6"/>
      <c r="L156" s="6"/>
      <c r="N156" s="7" t="s">
        <v>733</v>
      </c>
      <c r="O156" s="210" t="s">
        <v>734</v>
      </c>
      <c r="P156" s="210"/>
    </row>
    <row r="157" spans="1:16" ht="13.5" thickBot="1" x14ac:dyDescent="0.25">
      <c r="A157" s="161" t="s">
        <v>18</v>
      </c>
      <c r="B157" s="161" t="s">
        <v>18</v>
      </c>
    </row>
    <row r="158" spans="1:16" ht="16.5" thickBot="1" x14ac:dyDescent="0.3">
      <c r="A158" s="161" t="s">
        <v>18</v>
      </c>
      <c r="B158" s="161" t="s">
        <v>18</v>
      </c>
      <c r="C158" s="11">
        <v>13</v>
      </c>
      <c r="D158" s="29"/>
      <c r="E158" s="30"/>
      <c r="F158" s="119"/>
      <c r="G158" s="158"/>
      <c r="H158" s="119"/>
      <c r="I158" s="119"/>
      <c r="J158" s="119"/>
      <c r="K158" s="122"/>
      <c r="L158" s="11"/>
      <c r="N158" s="5" t="s">
        <v>735</v>
      </c>
      <c r="O158" s="206" t="s">
        <v>736</v>
      </c>
      <c r="P158" s="206"/>
    </row>
    <row r="159" spans="1:16" x14ac:dyDescent="0.2">
      <c r="A159" s="161" t="s">
        <v>18</v>
      </c>
      <c r="B159" s="161" t="s">
        <v>18</v>
      </c>
    </row>
    <row r="160" spans="1:16" x14ac:dyDescent="0.2">
      <c r="B160" s="161" t="s">
        <v>18</v>
      </c>
      <c r="O160" s="207" t="s">
        <v>20</v>
      </c>
      <c r="P160" s="207"/>
    </row>
    <row r="161" spans="1:16" x14ac:dyDescent="0.2">
      <c r="B161" s="161" t="s">
        <v>18</v>
      </c>
    </row>
    <row r="162" spans="1:16" x14ac:dyDescent="0.2">
      <c r="B162" s="161" t="s">
        <v>18</v>
      </c>
      <c r="O162" s="114">
        <v>13</v>
      </c>
      <c r="P162" s="4" t="s">
        <v>737</v>
      </c>
    </row>
    <row r="163" spans="1:16" x14ac:dyDescent="0.2">
      <c r="B163" s="161" t="s">
        <v>18</v>
      </c>
    </row>
    <row r="164" spans="1:16" x14ac:dyDescent="0.2">
      <c r="O164" s="207" t="s">
        <v>21</v>
      </c>
      <c r="P164" s="207"/>
    </row>
    <row r="166" spans="1:16" x14ac:dyDescent="0.2">
      <c r="O166" s="117"/>
    </row>
    <row r="167" spans="1:16" x14ac:dyDescent="0.2">
      <c r="O167" s="117"/>
    </row>
    <row r="169" spans="1:16" x14ac:dyDescent="0.2">
      <c r="O169" s="207" t="s">
        <v>22</v>
      </c>
      <c r="P169" s="207"/>
    </row>
    <row r="171" spans="1:16" ht="13.5" thickBot="1" x14ac:dyDescent="0.25"/>
    <row r="172" spans="1:16" ht="16.5" thickBot="1" x14ac:dyDescent="0.3">
      <c r="A172" s="161" t="s">
        <v>18</v>
      </c>
      <c r="B172" s="161" t="s">
        <v>18</v>
      </c>
      <c r="C172" s="11">
        <v>7</v>
      </c>
      <c r="D172" s="29"/>
      <c r="E172" s="30"/>
      <c r="F172" s="11"/>
      <c r="G172" s="148"/>
      <c r="H172" s="30"/>
      <c r="I172" s="119"/>
      <c r="J172" s="119"/>
      <c r="K172" s="31"/>
      <c r="L172" s="11"/>
      <c r="N172" s="5" t="s">
        <v>738</v>
      </c>
      <c r="O172" s="206" t="s">
        <v>739</v>
      </c>
      <c r="P172" s="206"/>
    </row>
    <row r="173" spans="1:16" x14ac:dyDescent="0.2">
      <c r="A173" s="161" t="s">
        <v>18</v>
      </c>
      <c r="B173" s="161" t="s">
        <v>18</v>
      </c>
    </row>
    <row r="174" spans="1:16" x14ac:dyDescent="0.2">
      <c r="B174" s="161" t="s">
        <v>18</v>
      </c>
      <c r="O174" s="207" t="s">
        <v>20</v>
      </c>
      <c r="P174" s="207"/>
    </row>
    <row r="175" spans="1:16" x14ac:dyDescent="0.2">
      <c r="B175" s="161" t="s">
        <v>18</v>
      </c>
    </row>
    <row r="176" spans="1:16" x14ac:dyDescent="0.2">
      <c r="B176" s="161" t="s">
        <v>18</v>
      </c>
      <c r="O176" s="114">
        <v>7</v>
      </c>
      <c r="P176" s="113" t="s">
        <v>740</v>
      </c>
    </row>
    <row r="177" spans="1:16" x14ac:dyDescent="0.2">
      <c r="B177" s="161" t="s">
        <v>18</v>
      </c>
    </row>
    <row r="178" spans="1:16" x14ac:dyDescent="0.2">
      <c r="O178" s="207" t="s">
        <v>21</v>
      </c>
      <c r="P178" s="207"/>
    </row>
    <row r="180" spans="1:16" x14ac:dyDescent="0.2">
      <c r="O180" s="117"/>
    </row>
    <row r="181" spans="1:16" x14ac:dyDescent="0.2">
      <c r="O181" s="117"/>
    </row>
    <row r="183" spans="1:16" x14ac:dyDescent="0.2">
      <c r="O183" s="207" t="s">
        <v>22</v>
      </c>
      <c r="P183" s="207"/>
    </row>
    <row r="185" spans="1:16" ht="13.5" thickBot="1" x14ac:dyDescent="0.25"/>
    <row r="186" spans="1:16" ht="16.5" thickBot="1" x14ac:dyDescent="0.3">
      <c r="A186" s="161" t="s">
        <v>18</v>
      </c>
      <c r="B186" s="161" t="s">
        <v>18</v>
      </c>
      <c r="C186" s="11">
        <v>6</v>
      </c>
      <c r="D186" s="29"/>
      <c r="E186" s="30"/>
      <c r="F186" s="119"/>
      <c r="G186" s="158"/>
      <c r="H186" s="119"/>
      <c r="I186" s="119"/>
      <c r="J186" s="119"/>
      <c r="K186" s="31"/>
      <c r="L186" s="11"/>
      <c r="N186" s="5" t="s">
        <v>741</v>
      </c>
      <c r="O186" s="206" t="s">
        <v>742</v>
      </c>
      <c r="P186" s="206"/>
    </row>
    <row r="187" spans="1:16" x14ac:dyDescent="0.2">
      <c r="A187" s="161" t="s">
        <v>18</v>
      </c>
      <c r="B187" s="161" t="s">
        <v>18</v>
      </c>
    </row>
    <row r="188" spans="1:16" x14ac:dyDescent="0.2">
      <c r="B188" s="161" t="s">
        <v>18</v>
      </c>
      <c r="O188" s="207" t="s">
        <v>20</v>
      </c>
      <c r="P188" s="207"/>
    </row>
    <row r="189" spans="1:16" x14ac:dyDescent="0.2">
      <c r="B189" s="161" t="s">
        <v>18</v>
      </c>
    </row>
    <row r="190" spans="1:16" x14ac:dyDescent="0.2">
      <c r="B190" s="161" t="s">
        <v>18</v>
      </c>
      <c r="O190" s="114">
        <v>3</v>
      </c>
      <c r="P190" s="113" t="s">
        <v>743</v>
      </c>
    </row>
    <row r="191" spans="1:16" x14ac:dyDescent="0.2">
      <c r="B191" s="161" t="s">
        <v>18</v>
      </c>
      <c r="O191" s="114">
        <v>2</v>
      </c>
      <c r="P191" s="113" t="s">
        <v>744</v>
      </c>
    </row>
    <row r="192" spans="1:16" x14ac:dyDescent="0.2">
      <c r="B192" s="161" t="s">
        <v>18</v>
      </c>
      <c r="O192" s="114">
        <v>1</v>
      </c>
      <c r="P192" s="115" t="s">
        <v>745</v>
      </c>
    </row>
    <row r="193" spans="2:16" x14ac:dyDescent="0.2">
      <c r="B193" s="161" t="s">
        <v>18</v>
      </c>
    </row>
    <row r="194" spans="2:16" x14ac:dyDescent="0.2">
      <c r="O194" s="207" t="s">
        <v>21</v>
      </c>
      <c r="P194" s="207"/>
    </row>
    <row r="196" spans="2:16" x14ac:dyDescent="0.2">
      <c r="O196" s="117"/>
    </row>
    <row r="197" spans="2:16" x14ac:dyDescent="0.2">
      <c r="O197" s="117"/>
    </row>
    <row r="199" spans="2:16" x14ac:dyDescent="0.2">
      <c r="O199" s="207" t="s">
        <v>22</v>
      </c>
      <c r="P199" s="207"/>
    </row>
  </sheetData>
  <autoFilter ref="A1:B199"/>
  <mergeCells count="57">
    <mergeCell ref="O199:P199"/>
    <mergeCell ref="O178:P178"/>
    <mergeCell ref="O183:P183"/>
    <mergeCell ref="O186:P186"/>
    <mergeCell ref="O188:P188"/>
    <mergeCell ref="O194:P194"/>
    <mergeCell ref="O160:P160"/>
    <mergeCell ref="O164:P164"/>
    <mergeCell ref="O169:P169"/>
    <mergeCell ref="O172:P172"/>
    <mergeCell ref="O174:P174"/>
    <mergeCell ref="O143:P143"/>
    <mergeCell ref="O148:P148"/>
    <mergeCell ref="O153:P153"/>
    <mergeCell ref="O156:P156"/>
    <mergeCell ref="O158:P158"/>
    <mergeCell ref="O126:P126"/>
    <mergeCell ref="O128:P128"/>
    <mergeCell ref="O133:P133"/>
    <mergeCell ref="O138:P138"/>
    <mergeCell ref="O141:P141"/>
    <mergeCell ref="O111:P111"/>
    <mergeCell ref="O113:P113"/>
    <mergeCell ref="O118:P118"/>
    <mergeCell ref="O123:P123"/>
    <mergeCell ref="O93:P93"/>
    <mergeCell ref="O95:P95"/>
    <mergeCell ref="O101:P101"/>
    <mergeCell ref="O106:P106"/>
    <mergeCell ref="O109:P109"/>
    <mergeCell ref="O75:P75"/>
    <mergeCell ref="O77:P77"/>
    <mergeCell ref="O83:P83"/>
    <mergeCell ref="O88:P88"/>
    <mergeCell ref="O91:P91"/>
    <mergeCell ref="O57:P57"/>
    <mergeCell ref="O59:P59"/>
    <mergeCell ref="O65:P65"/>
    <mergeCell ref="O70:P70"/>
    <mergeCell ref="O73:P73"/>
    <mergeCell ref="O41:P41"/>
    <mergeCell ref="O43:P43"/>
    <mergeCell ref="O47:P47"/>
    <mergeCell ref="O52:P52"/>
    <mergeCell ref="O55:P55"/>
    <mergeCell ref="O24:P24"/>
    <mergeCell ref="O26:P26"/>
    <mergeCell ref="O31:P31"/>
    <mergeCell ref="O36:P36"/>
    <mergeCell ref="O39:P39"/>
    <mergeCell ref="O21:P21"/>
    <mergeCell ref="O2:P2"/>
    <mergeCell ref="O6:P6"/>
    <mergeCell ref="O8:P8"/>
    <mergeCell ref="O10:P10"/>
    <mergeCell ref="O12:P12"/>
    <mergeCell ref="O16:P1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zoomScaleNormal="100" workbookViewId="0">
      <selection activeCell="E125" sqref="E125"/>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49"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101" t="s">
        <v>19</v>
      </c>
      <c r="D2" s="10"/>
      <c r="E2" s="104" t="s">
        <v>10</v>
      </c>
      <c r="F2" s="102" t="s">
        <v>11</v>
      </c>
      <c r="G2" s="102" t="s">
        <v>12</v>
      </c>
      <c r="H2" s="102" t="s">
        <v>13</v>
      </c>
      <c r="I2" s="102" t="s">
        <v>14</v>
      </c>
      <c r="J2" s="102" t="s">
        <v>15</v>
      </c>
      <c r="K2" s="102" t="s">
        <v>16</v>
      </c>
      <c r="L2" s="102" t="s">
        <v>17</v>
      </c>
      <c r="N2" s="22" t="s">
        <v>39</v>
      </c>
      <c r="O2" s="224" t="s">
        <v>40</v>
      </c>
      <c r="P2" s="224"/>
    </row>
    <row r="3" spans="1:16" ht="14.25" thickTop="1" thickBot="1" x14ac:dyDescent="0.25">
      <c r="A3" s="161" t="s">
        <v>18</v>
      </c>
      <c r="B3" s="161" t="s">
        <v>18</v>
      </c>
      <c r="C3" s="100">
        <v>120</v>
      </c>
      <c r="E3" s="105">
        <f>E8+E26+E42+E58+E74+E92+E111+E125</f>
        <v>0</v>
      </c>
      <c r="F3" s="105">
        <f t="shared" ref="F3:L3" si="0">F8+F26+F42+F58+F74+F92+F111+F125</f>
        <v>0</v>
      </c>
      <c r="G3" s="105">
        <f t="shared" si="0"/>
        <v>0</v>
      </c>
      <c r="H3" s="105">
        <f t="shared" si="0"/>
        <v>0</v>
      </c>
      <c r="I3" s="105">
        <f t="shared" si="0"/>
        <v>0</v>
      </c>
      <c r="J3" s="105">
        <f t="shared" si="0"/>
        <v>0</v>
      </c>
      <c r="K3" s="105">
        <f t="shared" si="0"/>
        <v>0</v>
      </c>
      <c r="L3" s="105">
        <f t="shared" si="0"/>
        <v>0</v>
      </c>
    </row>
    <row r="4" spans="1:16" ht="14.25" thickTop="1" thickBot="1" x14ac:dyDescent="0.25">
      <c r="A4" s="161" t="s">
        <v>18</v>
      </c>
      <c r="B4" s="161" t="s">
        <v>18</v>
      </c>
      <c r="E4" s="100">
        <f>$C$3</f>
        <v>120</v>
      </c>
      <c r="F4" s="103">
        <f t="shared" ref="F4:L4" si="1">$C$3</f>
        <v>120</v>
      </c>
      <c r="G4" s="103">
        <f t="shared" si="1"/>
        <v>120</v>
      </c>
      <c r="H4" s="103">
        <f t="shared" si="1"/>
        <v>120</v>
      </c>
      <c r="I4" s="103">
        <f t="shared" si="1"/>
        <v>120</v>
      </c>
      <c r="J4" s="103">
        <f t="shared" si="1"/>
        <v>120</v>
      </c>
      <c r="K4" s="103">
        <f t="shared" si="1"/>
        <v>120</v>
      </c>
      <c r="L4" s="103">
        <f t="shared" si="1"/>
        <v>120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746</v>
      </c>
      <c r="O6" s="210" t="s">
        <v>747</v>
      </c>
      <c r="P6" s="210"/>
    </row>
    <row r="7" spans="1:16" ht="13.5" thickBot="1" x14ac:dyDescent="0.25">
      <c r="A7" s="161" t="s">
        <v>18</v>
      </c>
      <c r="B7" s="161" t="s">
        <v>18</v>
      </c>
    </row>
    <row r="8" spans="1:16" ht="16.5" thickBot="1" x14ac:dyDescent="0.3">
      <c r="A8" s="161" t="s">
        <v>18</v>
      </c>
      <c r="B8" s="161" t="s">
        <v>18</v>
      </c>
      <c r="C8" s="11">
        <v>20</v>
      </c>
      <c r="D8" s="2"/>
      <c r="E8" s="11"/>
      <c r="F8" s="30"/>
      <c r="G8" s="119"/>
      <c r="H8" s="31"/>
      <c r="I8" s="11"/>
      <c r="J8" s="11"/>
      <c r="K8" s="11"/>
      <c r="L8" s="11"/>
      <c r="N8" s="5" t="s">
        <v>748</v>
      </c>
      <c r="O8" s="206" t="s">
        <v>749</v>
      </c>
      <c r="P8" s="206"/>
    </row>
    <row r="9" spans="1:16" x14ac:dyDescent="0.2">
      <c r="A9" s="161" t="s">
        <v>18</v>
      </c>
      <c r="B9" s="161" t="s">
        <v>18</v>
      </c>
    </row>
    <row r="10" spans="1:16" x14ac:dyDescent="0.2">
      <c r="B10" s="161" t="s">
        <v>18</v>
      </c>
      <c r="O10" s="207" t="s">
        <v>20</v>
      </c>
      <c r="P10" s="207"/>
    </row>
    <row r="11" spans="1:16" x14ac:dyDescent="0.2">
      <c r="B11" s="161" t="s">
        <v>18</v>
      </c>
    </row>
    <row r="12" spans="1:16" x14ac:dyDescent="0.2">
      <c r="B12" s="161" t="s">
        <v>18</v>
      </c>
      <c r="O12" s="114">
        <v>5</v>
      </c>
      <c r="P12" s="113" t="s">
        <v>750</v>
      </c>
    </row>
    <row r="13" spans="1:16" x14ac:dyDescent="0.2">
      <c r="B13" s="161" t="s">
        <v>18</v>
      </c>
      <c r="O13" s="114">
        <v>10</v>
      </c>
      <c r="P13" s="113" t="s">
        <v>751</v>
      </c>
    </row>
    <row r="14" spans="1:16" x14ac:dyDescent="0.2">
      <c r="B14" s="161" t="s">
        <v>18</v>
      </c>
      <c r="O14" s="114">
        <v>5</v>
      </c>
      <c r="P14" s="113" t="s">
        <v>752</v>
      </c>
    </row>
    <row r="15" spans="1:16" x14ac:dyDescent="0.2">
      <c r="B15" s="161" t="s">
        <v>18</v>
      </c>
    </row>
    <row r="16" spans="1:16" x14ac:dyDescent="0.2">
      <c r="O16" s="207" t="s">
        <v>21</v>
      </c>
      <c r="P16" s="207"/>
    </row>
    <row r="18" spans="1:16" x14ac:dyDescent="0.2">
      <c r="O18" s="117"/>
    </row>
    <row r="19" spans="1:16" x14ac:dyDescent="0.2">
      <c r="O19" s="117"/>
    </row>
    <row r="21" spans="1:16" x14ac:dyDescent="0.2">
      <c r="O21" s="207" t="s">
        <v>22</v>
      </c>
      <c r="P21" s="207"/>
    </row>
    <row r="24" spans="1:16" ht="15.75" x14ac:dyDescent="0.25">
      <c r="A24" s="161" t="s">
        <v>18</v>
      </c>
      <c r="B24" s="161" t="s">
        <v>18</v>
      </c>
      <c r="C24" s="6"/>
      <c r="E24" s="6"/>
      <c r="F24" s="6"/>
      <c r="G24" s="6"/>
      <c r="H24" s="6"/>
      <c r="I24" s="6"/>
      <c r="J24" s="6"/>
      <c r="K24" s="6"/>
      <c r="L24" s="6"/>
      <c r="N24" s="7" t="s">
        <v>753</v>
      </c>
      <c r="O24" s="210" t="s">
        <v>754</v>
      </c>
      <c r="P24" s="210"/>
    </row>
    <row r="25" spans="1:16" ht="13.5" thickBot="1" x14ac:dyDescent="0.25">
      <c r="A25" s="161" t="s">
        <v>18</v>
      </c>
      <c r="B25" s="161" t="s">
        <v>18</v>
      </c>
    </row>
    <row r="26" spans="1:16" ht="16.5" thickBot="1" x14ac:dyDescent="0.3">
      <c r="A26" s="161" t="s">
        <v>18</v>
      </c>
      <c r="B26" s="161" t="s">
        <v>18</v>
      </c>
      <c r="C26" s="11">
        <v>10</v>
      </c>
      <c r="D26" s="29"/>
      <c r="E26" s="119"/>
      <c r="F26" s="119"/>
      <c r="G26" s="119"/>
      <c r="H26" s="31"/>
      <c r="I26" s="11"/>
      <c r="J26" s="11"/>
      <c r="K26" s="11"/>
      <c r="L26" s="11"/>
      <c r="N26" s="5" t="s">
        <v>755</v>
      </c>
      <c r="O26" s="206" t="s">
        <v>756</v>
      </c>
      <c r="P26" s="206"/>
    </row>
    <row r="27" spans="1:16" x14ac:dyDescent="0.2">
      <c r="A27" s="161" t="s">
        <v>18</v>
      </c>
      <c r="B27" s="161" t="s">
        <v>18</v>
      </c>
    </row>
    <row r="28" spans="1:16" x14ac:dyDescent="0.2">
      <c r="B28" s="161" t="s">
        <v>18</v>
      </c>
      <c r="O28" s="207" t="s">
        <v>20</v>
      </c>
      <c r="P28" s="207"/>
    </row>
    <row r="29" spans="1:16" x14ac:dyDescent="0.2">
      <c r="B29" s="161" t="s">
        <v>18</v>
      </c>
    </row>
    <row r="30" spans="1:16" x14ac:dyDescent="0.2">
      <c r="B30" s="161" t="s">
        <v>18</v>
      </c>
      <c r="O30" s="114">
        <v>3</v>
      </c>
      <c r="P30" s="113" t="s">
        <v>757</v>
      </c>
    </row>
    <row r="31" spans="1:16" x14ac:dyDescent="0.2">
      <c r="B31" s="161" t="s">
        <v>18</v>
      </c>
      <c r="O31" s="114">
        <v>4</v>
      </c>
      <c r="P31" s="113" t="s">
        <v>758</v>
      </c>
    </row>
    <row r="32" spans="1:16" x14ac:dyDescent="0.2">
      <c r="B32" s="161" t="s">
        <v>18</v>
      </c>
      <c r="O32" s="114">
        <v>3</v>
      </c>
      <c r="P32" s="113" t="s">
        <v>759</v>
      </c>
    </row>
    <row r="33" spans="1:16" x14ac:dyDescent="0.2">
      <c r="B33" s="161" t="s">
        <v>18</v>
      </c>
    </row>
    <row r="34" spans="1:16" x14ac:dyDescent="0.2">
      <c r="O34" s="207" t="s">
        <v>21</v>
      </c>
      <c r="P34" s="207"/>
    </row>
    <row r="36" spans="1:16" x14ac:dyDescent="0.2">
      <c r="O36" s="117"/>
    </row>
    <row r="37" spans="1:16" x14ac:dyDescent="0.2">
      <c r="O37" s="117"/>
    </row>
    <row r="39" spans="1:16" x14ac:dyDescent="0.2">
      <c r="O39" s="207" t="s">
        <v>22</v>
      </c>
      <c r="P39" s="207"/>
    </row>
    <row r="41" spans="1:16" ht="13.5" thickBot="1" x14ac:dyDescent="0.25"/>
    <row r="42" spans="1:16" ht="16.5" thickBot="1" x14ac:dyDescent="0.3">
      <c r="A42" s="161" t="s">
        <v>18</v>
      </c>
      <c r="B42" s="161" t="s">
        <v>18</v>
      </c>
      <c r="C42" s="11">
        <v>10</v>
      </c>
      <c r="D42" s="29"/>
      <c r="E42" s="119"/>
      <c r="F42" s="119"/>
      <c r="G42" s="119"/>
      <c r="H42" s="31"/>
      <c r="I42" s="11"/>
      <c r="J42" s="11"/>
      <c r="K42" s="11"/>
      <c r="L42" s="11"/>
      <c r="N42" s="5" t="s">
        <v>760</v>
      </c>
      <c r="O42" s="206" t="s">
        <v>761</v>
      </c>
      <c r="P42" s="206"/>
    </row>
    <row r="43" spans="1:16" x14ac:dyDescent="0.2">
      <c r="A43" s="161" t="s">
        <v>18</v>
      </c>
      <c r="B43" s="161" t="s">
        <v>18</v>
      </c>
    </row>
    <row r="44" spans="1:16" x14ac:dyDescent="0.2">
      <c r="B44" s="161" t="s">
        <v>18</v>
      </c>
      <c r="O44" s="207" t="s">
        <v>20</v>
      </c>
      <c r="P44" s="207"/>
    </row>
    <row r="45" spans="1:16" x14ac:dyDescent="0.2">
      <c r="B45" s="161" t="s">
        <v>18</v>
      </c>
    </row>
    <row r="46" spans="1:16" ht="38.25" x14ac:dyDescent="0.2">
      <c r="B46" s="161" t="s">
        <v>18</v>
      </c>
      <c r="O46" s="114">
        <v>3</v>
      </c>
      <c r="P46" s="115" t="s">
        <v>762</v>
      </c>
    </row>
    <row r="47" spans="1:16" x14ac:dyDescent="0.2">
      <c r="B47" s="161" t="s">
        <v>18</v>
      </c>
      <c r="O47" s="114">
        <v>4</v>
      </c>
      <c r="P47" s="113" t="s">
        <v>763</v>
      </c>
    </row>
    <row r="48" spans="1:16" x14ac:dyDescent="0.2">
      <c r="B48" s="161" t="s">
        <v>18</v>
      </c>
      <c r="O48" s="114">
        <v>3</v>
      </c>
      <c r="P48" s="113" t="s">
        <v>764</v>
      </c>
    </row>
    <row r="49" spans="1:16" x14ac:dyDescent="0.2">
      <c r="B49" s="161" t="s">
        <v>18</v>
      </c>
    </row>
    <row r="50" spans="1:16" x14ac:dyDescent="0.2">
      <c r="O50" s="207" t="s">
        <v>21</v>
      </c>
      <c r="P50" s="207"/>
    </row>
    <row r="52" spans="1:16" x14ac:dyDescent="0.2">
      <c r="O52" s="117"/>
    </row>
    <row r="53" spans="1:16" x14ac:dyDescent="0.2">
      <c r="O53" s="117"/>
    </row>
    <row r="55" spans="1:16" x14ac:dyDescent="0.2">
      <c r="O55" s="207" t="s">
        <v>22</v>
      </c>
      <c r="P55" s="207"/>
    </row>
    <row r="57" spans="1:16" ht="13.5" thickBot="1" x14ac:dyDescent="0.25"/>
    <row r="58" spans="1:16" ht="16.5" thickBot="1" x14ac:dyDescent="0.3">
      <c r="A58" s="161" t="s">
        <v>18</v>
      </c>
      <c r="B58" s="161" t="s">
        <v>18</v>
      </c>
      <c r="C58" s="11">
        <v>10</v>
      </c>
      <c r="D58" s="29"/>
      <c r="E58" s="119"/>
      <c r="F58" s="119"/>
      <c r="G58" s="119"/>
      <c r="H58" s="31"/>
      <c r="I58" s="11"/>
      <c r="J58" s="11"/>
      <c r="K58" s="11"/>
      <c r="L58" s="11"/>
      <c r="N58" s="5" t="s">
        <v>765</v>
      </c>
      <c r="O58" s="206" t="s">
        <v>766</v>
      </c>
      <c r="P58" s="206"/>
    </row>
    <row r="59" spans="1:16" x14ac:dyDescent="0.2">
      <c r="A59" s="161" t="s">
        <v>18</v>
      </c>
      <c r="B59" s="161" t="s">
        <v>18</v>
      </c>
    </row>
    <row r="60" spans="1:16" x14ac:dyDescent="0.2">
      <c r="B60" s="161" t="s">
        <v>18</v>
      </c>
      <c r="O60" s="207" t="s">
        <v>20</v>
      </c>
      <c r="P60" s="207"/>
    </row>
    <row r="61" spans="1:16" x14ac:dyDescent="0.2">
      <c r="B61" s="161" t="s">
        <v>18</v>
      </c>
    </row>
    <row r="62" spans="1:16" ht="25.5" x14ac:dyDescent="0.2">
      <c r="B62" s="161" t="s">
        <v>18</v>
      </c>
      <c r="O62" s="114">
        <v>3</v>
      </c>
      <c r="P62" s="115" t="s">
        <v>767</v>
      </c>
    </row>
    <row r="63" spans="1:16" ht="38.25" x14ac:dyDescent="0.2">
      <c r="B63" s="161" t="s">
        <v>18</v>
      </c>
      <c r="O63" s="114">
        <v>4</v>
      </c>
      <c r="P63" s="115" t="s">
        <v>768</v>
      </c>
    </row>
    <row r="64" spans="1:16" x14ac:dyDescent="0.2">
      <c r="B64" s="161" t="s">
        <v>18</v>
      </c>
      <c r="O64" s="114">
        <v>3</v>
      </c>
      <c r="P64" s="115" t="s">
        <v>769</v>
      </c>
    </row>
    <row r="65" spans="1:16" x14ac:dyDescent="0.2">
      <c r="B65" s="161" t="s">
        <v>18</v>
      </c>
    </row>
    <row r="66" spans="1:16" x14ac:dyDescent="0.2">
      <c r="O66" s="207" t="s">
        <v>21</v>
      </c>
      <c r="P66" s="207"/>
    </row>
    <row r="68" spans="1:16" x14ac:dyDescent="0.2">
      <c r="O68" s="117"/>
    </row>
    <row r="69" spans="1:16" x14ac:dyDescent="0.2">
      <c r="O69" s="117"/>
    </row>
    <row r="71" spans="1:16" x14ac:dyDescent="0.2">
      <c r="O71" s="207" t="s">
        <v>22</v>
      </c>
      <c r="P71" s="207"/>
    </row>
    <row r="73" spans="1:16" ht="13.5" thickBot="1" x14ac:dyDescent="0.25"/>
    <row r="74" spans="1:16" ht="16.5" thickBot="1" x14ac:dyDescent="0.3">
      <c r="A74" s="161" t="s">
        <v>18</v>
      </c>
      <c r="B74" s="161" t="s">
        <v>18</v>
      </c>
      <c r="C74" s="11">
        <v>20</v>
      </c>
      <c r="D74" s="29"/>
      <c r="E74" s="119"/>
      <c r="F74" s="119"/>
      <c r="G74" s="119"/>
      <c r="H74" s="31"/>
      <c r="I74" s="11"/>
      <c r="J74" s="11"/>
      <c r="K74" s="11"/>
      <c r="L74" s="11"/>
      <c r="N74" s="5" t="s">
        <v>770</v>
      </c>
      <c r="O74" s="206" t="s">
        <v>771</v>
      </c>
      <c r="P74" s="206"/>
    </row>
    <row r="75" spans="1:16" x14ac:dyDescent="0.2">
      <c r="A75" s="161" t="s">
        <v>18</v>
      </c>
      <c r="B75" s="161" t="s">
        <v>18</v>
      </c>
    </row>
    <row r="76" spans="1:16" x14ac:dyDescent="0.2">
      <c r="B76" s="161" t="s">
        <v>18</v>
      </c>
      <c r="O76" s="207" t="s">
        <v>20</v>
      </c>
      <c r="P76" s="207"/>
    </row>
    <row r="77" spans="1:16" x14ac:dyDescent="0.2">
      <c r="B77" s="161" t="s">
        <v>18</v>
      </c>
    </row>
    <row r="78" spans="1:16" ht="25.5" x14ac:dyDescent="0.2">
      <c r="B78" s="161" t="s">
        <v>18</v>
      </c>
      <c r="O78" s="114">
        <v>3</v>
      </c>
      <c r="P78" s="115" t="s">
        <v>772</v>
      </c>
    </row>
    <row r="79" spans="1:16" ht="25.5" x14ac:dyDescent="0.2">
      <c r="B79" s="161" t="s">
        <v>18</v>
      </c>
      <c r="O79" s="114">
        <v>5</v>
      </c>
      <c r="P79" s="115" t="s">
        <v>773</v>
      </c>
    </row>
    <row r="80" spans="1:16" x14ac:dyDescent="0.2">
      <c r="B80" s="161" t="s">
        <v>18</v>
      </c>
      <c r="O80" s="114">
        <v>4</v>
      </c>
      <c r="P80" s="115" t="s">
        <v>774</v>
      </c>
    </row>
    <row r="81" spans="1:16" x14ac:dyDescent="0.2">
      <c r="B81" s="161" t="s">
        <v>18</v>
      </c>
      <c r="O81" s="114">
        <v>5</v>
      </c>
      <c r="P81" s="115" t="s">
        <v>775</v>
      </c>
    </row>
    <row r="82" spans="1:16" x14ac:dyDescent="0.2">
      <c r="B82" s="161" t="s">
        <v>18</v>
      </c>
      <c r="O82" s="114">
        <v>3</v>
      </c>
      <c r="P82" s="115" t="s">
        <v>776</v>
      </c>
    </row>
    <row r="83" spans="1:16" x14ac:dyDescent="0.2">
      <c r="B83" s="161" t="s">
        <v>18</v>
      </c>
    </row>
    <row r="84" spans="1:16" x14ac:dyDescent="0.2">
      <c r="O84" s="207" t="s">
        <v>21</v>
      </c>
      <c r="P84" s="207"/>
    </row>
    <row r="86" spans="1:16" x14ac:dyDescent="0.2">
      <c r="O86" s="117"/>
    </row>
    <row r="87" spans="1:16" x14ac:dyDescent="0.2">
      <c r="O87" s="117"/>
    </row>
    <row r="89" spans="1:16" x14ac:dyDescent="0.2">
      <c r="O89" s="207" t="s">
        <v>22</v>
      </c>
      <c r="P89" s="207"/>
    </row>
    <row r="91" spans="1:16" ht="13.5" thickBot="1" x14ac:dyDescent="0.25"/>
    <row r="92" spans="1:16" ht="16.5" thickBot="1" x14ac:dyDescent="0.3">
      <c r="A92" s="161" t="s">
        <v>18</v>
      </c>
      <c r="B92" s="161" t="s">
        <v>18</v>
      </c>
      <c r="C92" s="11">
        <v>20</v>
      </c>
      <c r="D92" s="29"/>
      <c r="E92" s="143"/>
      <c r="F92" s="119"/>
      <c r="G92" s="119"/>
      <c r="H92" s="119"/>
      <c r="I92" s="31"/>
      <c r="J92" s="11"/>
      <c r="K92" s="11"/>
      <c r="L92" s="11"/>
      <c r="N92" s="5" t="s">
        <v>777</v>
      </c>
      <c r="O92" s="206" t="s">
        <v>778</v>
      </c>
      <c r="P92" s="206"/>
    </row>
    <row r="93" spans="1:16" x14ac:dyDescent="0.2">
      <c r="A93" s="161" t="s">
        <v>18</v>
      </c>
      <c r="B93" s="161" t="s">
        <v>18</v>
      </c>
    </row>
    <row r="94" spans="1:16" x14ac:dyDescent="0.2">
      <c r="B94" s="161" t="s">
        <v>18</v>
      </c>
      <c r="O94" s="207" t="s">
        <v>20</v>
      </c>
      <c r="P94" s="207"/>
    </row>
    <row r="95" spans="1:16" x14ac:dyDescent="0.2">
      <c r="B95" s="161" t="s">
        <v>18</v>
      </c>
    </row>
    <row r="96" spans="1:16" ht="25.5" x14ac:dyDescent="0.2">
      <c r="B96" s="161" t="s">
        <v>18</v>
      </c>
      <c r="O96" s="114">
        <v>3</v>
      </c>
      <c r="P96" s="115" t="s">
        <v>779</v>
      </c>
    </row>
    <row r="97" spans="1:16" x14ac:dyDescent="0.2">
      <c r="B97" s="161" t="s">
        <v>18</v>
      </c>
      <c r="O97" s="114">
        <v>10</v>
      </c>
      <c r="P97" s="115" t="s">
        <v>780</v>
      </c>
    </row>
    <row r="98" spans="1:16" x14ac:dyDescent="0.2">
      <c r="B98" s="161" t="s">
        <v>18</v>
      </c>
      <c r="O98" s="114">
        <v>4</v>
      </c>
      <c r="P98" s="115" t="s">
        <v>781</v>
      </c>
    </row>
    <row r="99" spans="1:16" x14ac:dyDescent="0.2">
      <c r="B99" s="161" t="s">
        <v>18</v>
      </c>
      <c r="O99" s="114">
        <v>3</v>
      </c>
      <c r="P99" s="115" t="s">
        <v>782</v>
      </c>
    </row>
    <row r="100" spans="1:16" x14ac:dyDescent="0.2">
      <c r="B100" s="161" t="s">
        <v>18</v>
      </c>
    </row>
    <row r="101" spans="1:16" x14ac:dyDescent="0.2">
      <c r="O101" s="207" t="s">
        <v>21</v>
      </c>
      <c r="P101" s="207"/>
    </row>
    <row r="103" spans="1:16" x14ac:dyDescent="0.2">
      <c r="O103" s="117"/>
    </row>
    <row r="104" spans="1:16" x14ac:dyDescent="0.2">
      <c r="O104" s="117"/>
    </row>
    <row r="106" spans="1:16" x14ac:dyDescent="0.2">
      <c r="O106" s="207" t="s">
        <v>22</v>
      </c>
      <c r="P106" s="207"/>
    </row>
    <row r="109" spans="1:16" ht="15.75" x14ac:dyDescent="0.25">
      <c r="A109" s="161" t="s">
        <v>18</v>
      </c>
      <c r="B109" s="161" t="s">
        <v>18</v>
      </c>
      <c r="C109" s="6"/>
      <c r="E109" s="6"/>
      <c r="F109" s="6"/>
      <c r="G109" s="6"/>
      <c r="H109" s="6"/>
      <c r="I109" s="6"/>
      <c r="J109" s="6"/>
      <c r="K109" s="6"/>
      <c r="L109" s="6"/>
      <c r="N109" s="7" t="s">
        <v>783</v>
      </c>
      <c r="O109" s="210" t="s">
        <v>784</v>
      </c>
      <c r="P109" s="210"/>
    </row>
    <row r="110" spans="1:16" ht="13.5" thickBot="1" x14ac:dyDescent="0.25">
      <c r="A110" s="161" t="s">
        <v>18</v>
      </c>
      <c r="B110" s="161" t="s">
        <v>18</v>
      </c>
    </row>
    <row r="111" spans="1:16" ht="16.5" thickBot="1" x14ac:dyDescent="0.3">
      <c r="A111" s="161" t="s">
        <v>18</v>
      </c>
      <c r="B111" s="161" t="s">
        <v>18</v>
      </c>
      <c r="C111" s="11">
        <v>15</v>
      </c>
      <c r="D111" s="29"/>
      <c r="E111" s="119"/>
      <c r="F111" s="119"/>
      <c r="G111" s="119"/>
      <c r="H111" s="31"/>
      <c r="I111" s="11"/>
      <c r="J111" s="11"/>
      <c r="K111" s="11"/>
      <c r="L111" s="11"/>
      <c r="N111" s="5" t="s">
        <v>785</v>
      </c>
      <c r="O111" s="206" t="s">
        <v>786</v>
      </c>
      <c r="P111" s="206"/>
    </row>
    <row r="112" spans="1:16" x14ac:dyDescent="0.2">
      <c r="A112" s="161" t="s">
        <v>18</v>
      </c>
      <c r="B112" s="161" t="s">
        <v>18</v>
      </c>
    </row>
    <row r="113" spans="1:16" x14ac:dyDescent="0.2">
      <c r="B113" s="161" t="s">
        <v>18</v>
      </c>
      <c r="O113" s="207" t="s">
        <v>20</v>
      </c>
      <c r="P113" s="207"/>
    </row>
    <row r="114" spans="1:16" x14ac:dyDescent="0.2">
      <c r="B114" s="161" t="s">
        <v>18</v>
      </c>
    </row>
    <row r="115" spans="1:16" x14ac:dyDescent="0.2">
      <c r="B115" s="161" t="s">
        <v>18</v>
      </c>
      <c r="O115" s="114">
        <v>15</v>
      </c>
      <c r="P115" s="113" t="s">
        <v>787</v>
      </c>
    </row>
    <row r="116" spans="1:16" x14ac:dyDescent="0.2">
      <c r="B116" s="161" t="s">
        <v>18</v>
      </c>
    </row>
    <row r="117" spans="1:16" x14ac:dyDescent="0.2">
      <c r="O117" s="207" t="s">
        <v>21</v>
      </c>
      <c r="P117" s="207"/>
    </row>
    <row r="119" spans="1:16" x14ac:dyDescent="0.2">
      <c r="O119" s="117"/>
    </row>
    <row r="120" spans="1:16" x14ac:dyDescent="0.2">
      <c r="O120" s="117"/>
    </row>
    <row r="122" spans="1:16" x14ac:dyDescent="0.2">
      <c r="O122" s="207" t="s">
        <v>22</v>
      </c>
      <c r="P122" s="207"/>
    </row>
    <row r="124" spans="1:16" ht="13.5" thickBot="1" x14ac:dyDescent="0.25"/>
    <row r="125" spans="1:16" ht="16.5" thickBot="1" x14ac:dyDescent="0.3">
      <c r="A125" s="161" t="s">
        <v>18</v>
      </c>
      <c r="B125" s="161" t="s">
        <v>18</v>
      </c>
      <c r="C125" s="11">
        <v>15</v>
      </c>
      <c r="D125" s="29"/>
      <c r="E125" s="119"/>
      <c r="F125" s="119"/>
      <c r="G125" s="119"/>
      <c r="H125" s="31"/>
      <c r="I125" s="11"/>
      <c r="J125" s="11"/>
      <c r="K125" s="11"/>
      <c r="L125" s="11"/>
      <c r="N125" s="5" t="s">
        <v>788</v>
      </c>
      <c r="O125" s="206" t="s">
        <v>789</v>
      </c>
      <c r="P125" s="206"/>
    </row>
    <row r="126" spans="1:16" x14ac:dyDescent="0.2">
      <c r="A126" s="161" t="s">
        <v>18</v>
      </c>
      <c r="B126" s="161" t="s">
        <v>18</v>
      </c>
    </row>
    <row r="127" spans="1:16" x14ac:dyDescent="0.2">
      <c r="B127" s="161" t="s">
        <v>18</v>
      </c>
      <c r="O127" s="207" t="s">
        <v>20</v>
      </c>
      <c r="P127" s="207"/>
    </row>
    <row r="128" spans="1:16" x14ac:dyDescent="0.2">
      <c r="B128" s="161" t="s">
        <v>18</v>
      </c>
    </row>
    <row r="129" spans="2:16" x14ac:dyDescent="0.2">
      <c r="B129" s="161" t="s">
        <v>18</v>
      </c>
      <c r="O129" s="114">
        <v>5</v>
      </c>
      <c r="P129" s="115" t="s">
        <v>790</v>
      </c>
    </row>
    <row r="130" spans="2:16" ht="25.5" x14ac:dyDescent="0.2">
      <c r="B130" s="161" t="s">
        <v>18</v>
      </c>
      <c r="O130" s="114">
        <v>10</v>
      </c>
      <c r="P130" s="115" t="s">
        <v>791</v>
      </c>
    </row>
    <row r="131" spans="2:16" x14ac:dyDescent="0.2">
      <c r="B131" s="161" t="s">
        <v>18</v>
      </c>
    </row>
    <row r="132" spans="2:16" x14ac:dyDescent="0.2">
      <c r="O132" s="207" t="s">
        <v>21</v>
      </c>
      <c r="P132" s="207"/>
    </row>
    <row r="134" spans="2:16" x14ac:dyDescent="0.2">
      <c r="O134" s="117"/>
    </row>
    <row r="135" spans="2:16" x14ac:dyDescent="0.2">
      <c r="O135" s="117"/>
    </row>
    <row r="137" spans="2:16" x14ac:dyDescent="0.2">
      <c r="O137" s="207" t="s">
        <v>22</v>
      </c>
      <c r="P137" s="207"/>
    </row>
  </sheetData>
  <autoFilter ref="A1:B137"/>
  <mergeCells count="36">
    <mergeCell ref="O21:P21"/>
    <mergeCell ref="O2:P2"/>
    <mergeCell ref="O6:P6"/>
    <mergeCell ref="O8:P8"/>
    <mergeCell ref="O10:P10"/>
    <mergeCell ref="O16:P16"/>
    <mergeCell ref="O24:P24"/>
    <mergeCell ref="O26:P26"/>
    <mergeCell ref="O28:P28"/>
    <mergeCell ref="O34:P34"/>
    <mergeCell ref="O39:P39"/>
    <mergeCell ref="O42:P42"/>
    <mergeCell ref="O44:P44"/>
    <mergeCell ref="O50:P50"/>
    <mergeCell ref="O55:P55"/>
    <mergeCell ref="O58:P58"/>
    <mergeCell ref="O60:P60"/>
    <mergeCell ref="O66:P66"/>
    <mergeCell ref="O71:P71"/>
    <mergeCell ref="O74:P74"/>
    <mergeCell ref="O76:P76"/>
    <mergeCell ref="O84:P84"/>
    <mergeCell ref="O89:P89"/>
    <mergeCell ref="O92:P92"/>
    <mergeCell ref="O94:P94"/>
    <mergeCell ref="O101:P101"/>
    <mergeCell ref="O106:P106"/>
    <mergeCell ref="O109:P109"/>
    <mergeCell ref="O111:P111"/>
    <mergeCell ref="O113:P113"/>
    <mergeCell ref="O117:P117"/>
    <mergeCell ref="O122:P122"/>
    <mergeCell ref="O125:P125"/>
    <mergeCell ref="O127:P127"/>
    <mergeCell ref="O132:P132"/>
    <mergeCell ref="O137:P137"/>
  </mergeCells>
  <pageMargins left="0.7" right="0.7" top="0.75" bottom="0.75" header="0.3" footer="0.3"/>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zoomScaleNormal="100" workbookViewId="0">
      <selection activeCell="P17" sqref="P17"/>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49"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107" t="s">
        <v>19</v>
      </c>
      <c r="D2" s="10"/>
      <c r="E2" s="108" t="s">
        <v>10</v>
      </c>
      <c r="F2" s="109" t="s">
        <v>11</v>
      </c>
      <c r="G2" s="109" t="s">
        <v>12</v>
      </c>
      <c r="H2" s="109" t="s">
        <v>13</v>
      </c>
      <c r="I2" s="109" t="s">
        <v>14</v>
      </c>
      <c r="J2" s="109" t="s">
        <v>15</v>
      </c>
      <c r="K2" s="109" t="s">
        <v>16</v>
      </c>
      <c r="L2" s="109" t="s">
        <v>17</v>
      </c>
      <c r="N2" s="23" t="s">
        <v>41</v>
      </c>
      <c r="O2" s="225" t="s">
        <v>42</v>
      </c>
      <c r="P2" s="225"/>
    </row>
    <row r="3" spans="1:16" ht="14.25" thickTop="1" thickBot="1" x14ac:dyDescent="0.25">
      <c r="A3" s="161" t="s">
        <v>18</v>
      </c>
      <c r="B3" s="161" t="s">
        <v>18</v>
      </c>
      <c r="C3" s="106">
        <v>100</v>
      </c>
      <c r="E3" s="111">
        <f>E8+E25+E41+E58+E72+E87</f>
        <v>0</v>
      </c>
      <c r="F3" s="111">
        <f t="shared" ref="F3:L3" si="0">F8+F25+F41+F58+F72+F87</f>
        <v>0</v>
      </c>
      <c r="G3" s="111">
        <f t="shared" si="0"/>
        <v>0</v>
      </c>
      <c r="H3" s="111">
        <f t="shared" si="0"/>
        <v>0</v>
      </c>
      <c r="I3" s="111">
        <f t="shared" si="0"/>
        <v>0</v>
      </c>
      <c r="J3" s="111">
        <f t="shared" si="0"/>
        <v>0</v>
      </c>
      <c r="K3" s="111">
        <f t="shared" si="0"/>
        <v>0</v>
      </c>
      <c r="L3" s="111">
        <f t="shared" si="0"/>
        <v>0</v>
      </c>
    </row>
    <row r="4" spans="1:16" ht="14.25" thickTop="1" thickBot="1" x14ac:dyDescent="0.25">
      <c r="A4" s="161" t="s">
        <v>18</v>
      </c>
      <c r="B4" s="161" t="s">
        <v>18</v>
      </c>
      <c r="E4" s="106">
        <f>$C$3</f>
        <v>100</v>
      </c>
      <c r="F4" s="110">
        <f t="shared" ref="F4:L4" si="1">$C$3</f>
        <v>100</v>
      </c>
      <c r="G4" s="110">
        <f t="shared" si="1"/>
        <v>100</v>
      </c>
      <c r="H4" s="110">
        <f t="shared" si="1"/>
        <v>100</v>
      </c>
      <c r="I4" s="110">
        <f t="shared" si="1"/>
        <v>100</v>
      </c>
      <c r="J4" s="110">
        <f t="shared" si="1"/>
        <v>100</v>
      </c>
      <c r="K4" s="110">
        <f t="shared" si="1"/>
        <v>100</v>
      </c>
      <c r="L4" s="110">
        <f t="shared" si="1"/>
        <v>100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792</v>
      </c>
      <c r="O6" s="210" t="s">
        <v>793</v>
      </c>
      <c r="P6" s="210"/>
    </row>
    <row r="7" spans="1:16" ht="13.5" thickBot="1" x14ac:dyDescent="0.25">
      <c r="A7" s="161" t="s">
        <v>18</v>
      </c>
      <c r="B7" s="161" t="s">
        <v>18</v>
      </c>
    </row>
    <row r="8" spans="1:16" ht="16.5" thickBot="1" x14ac:dyDescent="0.3">
      <c r="A8" s="161" t="s">
        <v>18</v>
      </c>
      <c r="B8" s="161" t="s">
        <v>18</v>
      </c>
      <c r="C8" s="11">
        <v>43</v>
      </c>
      <c r="D8" s="2"/>
      <c r="E8" s="119"/>
      <c r="F8" s="119"/>
      <c r="G8" s="119"/>
      <c r="H8" s="119"/>
      <c r="I8" s="119"/>
      <c r="J8" s="119"/>
      <c r="K8" s="119"/>
      <c r="L8" s="119"/>
      <c r="N8" s="5" t="s">
        <v>794</v>
      </c>
      <c r="O8" s="206" t="s">
        <v>795</v>
      </c>
      <c r="P8" s="206"/>
    </row>
    <row r="9" spans="1:16" x14ac:dyDescent="0.2">
      <c r="A9" s="161" t="s">
        <v>18</v>
      </c>
      <c r="B9" s="161" t="s">
        <v>18</v>
      </c>
    </row>
    <row r="10" spans="1:16" x14ac:dyDescent="0.2">
      <c r="B10" s="161" t="s">
        <v>18</v>
      </c>
      <c r="O10" s="207" t="s">
        <v>20</v>
      </c>
      <c r="P10" s="207"/>
    </row>
    <row r="11" spans="1:16" x14ac:dyDescent="0.2">
      <c r="B11" s="161" t="s">
        <v>18</v>
      </c>
    </row>
    <row r="12" spans="1:16" ht="25.5" x14ac:dyDescent="0.2">
      <c r="B12" s="161" t="s">
        <v>18</v>
      </c>
      <c r="O12" s="114">
        <v>40</v>
      </c>
      <c r="P12" s="115" t="s">
        <v>796</v>
      </c>
    </row>
    <row r="13" spans="1:16" x14ac:dyDescent="0.2">
      <c r="B13" s="161" t="s">
        <v>18</v>
      </c>
      <c r="O13" s="114">
        <v>3</v>
      </c>
      <c r="P13" s="115" t="s">
        <v>797</v>
      </c>
    </row>
    <row r="14" spans="1:16" x14ac:dyDescent="0.2">
      <c r="B14" s="161" t="s">
        <v>18</v>
      </c>
    </row>
    <row r="15" spans="1:16" x14ac:dyDescent="0.2">
      <c r="O15" s="207" t="s">
        <v>21</v>
      </c>
      <c r="P15" s="207"/>
    </row>
    <row r="17" spans="1:16" x14ac:dyDescent="0.2">
      <c r="O17" s="117"/>
    </row>
    <row r="18" spans="1:16" x14ac:dyDescent="0.2">
      <c r="O18" s="117"/>
    </row>
    <row r="20" spans="1:16" x14ac:dyDescent="0.2">
      <c r="O20" s="207" t="s">
        <v>22</v>
      </c>
      <c r="P20" s="207"/>
    </row>
    <row r="23" spans="1:16" ht="15.75" x14ac:dyDescent="0.25">
      <c r="A23" s="161" t="s">
        <v>18</v>
      </c>
      <c r="B23" s="161" t="s">
        <v>18</v>
      </c>
      <c r="C23" s="6"/>
      <c r="E23" s="6"/>
      <c r="F23" s="6"/>
      <c r="G23" s="6"/>
      <c r="H23" s="6"/>
      <c r="I23" s="6"/>
      <c r="J23" s="6"/>
      <c r="K23" s="6"/>
      <c r="L23" s="6"/>
      <c r="N23" s="7" t="s">
        <v>798</v>
      </c>
      <c r="O23" s="210" t="s">
        <v>799</v>
      </c>
      <c r="P23" s="210"/>
    </row>
    <row r="24" spans="1:16" ht="13.5" thickBot="1" x14ac:dyDescent="0.25">
      <c r="A24" s="161" t="s">
        <v>18</v>
      </c>
      <c r="B24" s="161" t="s">
        <v>18</v>
      </c>
    </row>
    <row r="25" spans="1:16" ht="16.5" thickBot="1" x14ac:dyDescent="0.3">
      <c r="A25" s="161" t="s">
        <v>18</v>
      </c>
      <c r="B25" s="161" t="s">
        <v>18</v>
      </c>
      <c r="C25" s="11">
        <v>15</v>
      </c>
      <c r="D25" s="29"/>
      <c r="E25" s="119"/>
      <c r="F25" s="119"/>
      <c r="G25" s="119"/>
      <c r="H25" s="119"/>
      <c r="I25" s="119"/>
      <c r="J25" s="119"/>
      <c r="K25" s="119"/>
      <c r="L25" s="119"/>
      <c r="N25" s="5" t="s">
        <v>800</v>
      </c>
      <c r="O25" s="206" t="s">
        <v>801</v>
      </c>
      <c r="P25" s="206"/>
    </row>
    <row r="26" spans="1:16" x14ac:dyDescent="0.2">
      <c r="A26" s="161" t="s">
        <v>18</v>
      </c>
      <c r="B26" s="161" t="s">
        <v>18</v>
      </c>
    </row>
    <row r="27" spans="1:16" x14ac:dyDescent="0.2">
      <c r="B27" s="161" t="s">
        <v>18</v>
      </c>
      <c r="O27" s="207" t="s">
        <v>20</v>
      </c>
      <c r="P27" s="207"/>
    </row>
    <row r="28" spans="1:16" x14ac:dyDescent="0.2">
      <c r="B28" s="161" t="s">
        <v>18</v>
      </c>
    </row>
    <row r="29" spans="1:16" x14ac:dyDescent="0.2">
      <c r="B29" s="161" t="s">
        <v>18</v>
      </c>
      <c r="O29" s="114">
        <v>15</v>
      </c>
      <c r="P29" s="115" t="s">
        <v>802</v>
      </c>
    </row>
    <row r="30" spans="1:16" x14ac:dyDescent="0.2">
      <c r="B30" s="161" t="s">
        <v>18</v>
      </c>
      <c r="O30" s="144" t="s">
        <v>344</v>
      </c>
      <c r="P30" s="147"/>
    </row>
    <row r="31" spans="1:16" x14ac:dyDescent="0.2">
      <c r="B31" s="161" t="s">
        <v>18</v>
      </c>
      <c r="O31" s="114">
        <v>7</v>
      </c>
      <c r="P31" s="115" t="s">
        <v>803</v>
      </c>
    </row>
    <row r="32" spans="1:16" x14ac:dyDescent="0.2">
      <c r="B32" s="161" t="s">
        <v>18</v>
      </c>
    </row>
    <row r="33" spans="1:16" x14ac:dyDescent="0.2">
      <c r="O33" s="207" t="s">
        <v>21</v>
      </c>
      <c r="P33" s="207"/>
    </row>
    <row r="35" spans="1:16" x14ac:dyDescent="0.2">
      <c r="O35" s="117"/>
    </row>
    <row r="36" spans="1:16" x14ac:dyDescent="0.2">
      <c r="O36" s="117"/>
    </row>
    <row r="38" spans="1:16" x14ac:dyDescent="0.2">
      <c r="O38" s="207" t="s">
        <v>22</v>
      </c>
      <c r="P38" s="207"/>
    </row>
    <row r="40" spans="1:16" ht="13.5" thickBot="1" x14ac:dyDescent="0.25"/>
    <row r="41" spans="1:16" ht="16.5" thickBot="1" x14ac:dyDescent="0.3">
      <c r="A41" s="161" t="s">
        <v>18</v>
      </c>
      <c r="B41" s="161" t="s">
        <v>18</v>
      </c>
      <c r="C41" s="11">
        <v>15</v>
      </c>
      <c r="D41" s="29"/>
      <c r="E41" s="119"/>
      <c r="F41" s="119"/>
      <c r="G41" s="119"/>
      <c r="H41" s="119"/>
      <c r="I41" s="119"/>
      <c r="J41" s="119"/>
      <c r="K41" s="119"/>
      <c r="L41" s="119"/>
      <c r="N41" s="5" t="s">
        <v>816</v>
      </c>
      <c r="O41" s="206" t="s">
        <v>804</v>
      </c>
      <c r="P41" s="206"/>
    </row>
    <row r="42" spans="1:16" x14ac:dyDescent="0.2">
      <c r="A42" s="161" t="s">
        <v>18</v>
      </c>
      <c r="B42" s="161" t="s">
        <v>18</v>
      </c>
    </row>
    <row r="43" spans="1:16" x14ac:dyDescent="0.2">
      <c r="B43" s="161" t="s">
        <v>18</v>
      </c>
      <c r="O43" s="207" t="s">
        <v>20</v>
      </c>
      <c r="P43" s="207"/>
    </row>
    <row r="44" spans="1:16" x14ac:dyDescent="0.2">
      <c r="B44" s="161" t="s">
        <v>18</v>
      </c>
    </row>
    <row r="45" spans="1:16" ht="25.5" x14ac:dyDescent="0.2">
      <c r="B45" s="161" t="s">
        <v>18</v>
      </c>
      <c r="O45" s="114">
        <v>8</v>
      </c>
      <c r="P45" s="115" t="s">
        <v>805</v>
      </c>
    </row>
    <row r="46" spans="1:16" x14ac:dyDescent="0.2">
      <c r="B46" s="161" t="s">
        <v>18</v>
      </c>
      <c r="O46" s="114">
        <v>7</v>
      </c>
      <c r="P46" s="115" t="s">
        <v>806</v>
      </c>
    </row>
    <row r="47" spans="1:16" x14ac:dyDescent="0.2">
      <c r="B47" s="161" t="s">
        <v>18</v>
      </c>
    </row>
    <row r="48" spans="1:16" x14ac:dyDescent="0.2">
      <c r="O48" s="207" t="s">
        <v>21</v>
      </c>
      <c r="P48" s="207"/>
    </row>
    <row r="50" spans="1:16" x14ac:dyDescent="0.2">
      <c r="O50" s="117"/>
    </row>
    <row r="51" spans="1:16" x14ac:dyDescent="0.2">
      <c r="O51" s="117"/>
    </row>
    <row r="53" spans="1:16" x14ac:dyDescent="0.2">
      <c r="O53" s="207" t="s">
        <v>22</v>
      </c>
      <c r="P53" s="207"/>
    </row>
    <row r="56" spans="1:16" ht="15.75" x14ac:dyDescent="0.25">
      <c r="A56" s="161" t="s">
        <v>18</v>
      </c>
      <c r="B56" s="161" t="s">
        <v>18</v>
      </c>
      <c r="C56" s="6"/>
      <c r="E56" s="6"/>
      <c r="F56" s="6"/>
      <c r="G56" s="6"/>
      <c r="H56" s="6"/>
      <c r="I56" s="6"/>
      <c r="J56" s="6"/>
      <c r="K56" s="6"/>
      <c r="L56" s="6"/>
      <c r="N56" s="7" t="s">
        <v>807</v>
      </c>
      <c r="O56" s="210" t="s">
        <v>808</v>
      </c>
      <c r="P56" s="210"/>
    </row>
    <row r="57" spans="1:16" ht="13.5" thickBot="1" x14ac:dyDescent="0.25">
      <c r="A57" s="161" t="s">
        <v>18</v>
      </c>
      <c r="B57" s="161" t="s">
        <v>18</v>
      </c>
    </row>
    <row r="58" spans="1:16" ht="16.5" thickBot="1" x14ac:dyDescent="0.3">
      <c r="A58" s="161" t="s">
        <v>18</v>
      </c>
      <c r="B58" s="161" t="s">
        <v>18</v>
      </c>
      <c r="C58" s="11">
        <v>9</v>
      </c>
      <c r="D58" s="29"/>
      <c r="E58" s="143"/>
      <c r="F58" s="119"/>
      <c r="G58" s="119"/>
      <c r="H58" s="119"/>
      <c r="I58" s="119"/>
      <c r="J58" s="119"/>
      <c r="K58" s="119"/>
      <c r="L58" s="119"/>
      <c r="N58" s="5" t="s">
        <v>809</v>
      </c>
      <c r="O58" s="206" t="s">
        <v>810</v>
      </c>
      <c r="P58" s="206"/>
    </row>
    <row r="59" spans="1:16" x14ac:dyDescent="0.2">
      <c r="A59" s="161" t="s">
        <v>18</v>
      </c>
      <c r="B59" s="161" t="s">
        <v>18</v>
      </c>
    </row>
    <row r="60" spans="1:16" x14ac:dyDescent="0.2">
      <c r="B60" s="161" t="s">
        <v>18</v>
      </c>
      <c r="O60" s="207" t="s">
        <v>20</v>
      </c>
      <c r="P60" s="207"/>
    </row>
    <row r="61" spans="1:16" x14ac:dyDescent="0.2">
      <c r="B61" s="161" t="s">
        <v>18</v>
      </c>
    </row>
    <row r="62" spans="1:16" x14ac:dyDescent="0.2">
      <c r="B62" s="161" t="s">
        <v>18</v>
      </c>
      <c r="O62" s="114">
        <v>9</v>
      </c>
      <c r="P62" s="115" t="s">
        <v>811</v>
      </c>
    </row>
    <row r="63" spans="1:16" x14ac:dyDescent="0.2">
      <c r="B63" s="161" t="s">
        <v>18</v>
      </c>
    </row>
    <row r="64" spans="1:16" x14ac:dyDescent="0.2">
      <c r="O64" s="207" t="s">
        <v>21</v>
      </c>
      <c r="P64" s="207"/>
    </row>
    <row r="66" spans="1:16" x14ac:dyDescent="0.2">
      <c r="O66" s="117"/>
    </row>
    <row r="67" spans="1:16" x14ac:dyDescent="0.2">
      <c r="O67" s="117"/>
    </row>
    <row r="69" spans="1:16" x14ac:dyDescent="0.2">
      <c r="O69" s="207" t="s">
        <v>22</v>
      </c>
      <c r="P69" s="207"/>
    </row>
    <row r="71" spans="1:16" ht="13.5" thickBot="1" x14ac:dyDescent="0.25"/>
    <row r="72" spans="1:16" ht="16.5" thickBot="1" x14ac:dyDescent="0.3">
      <c r="A72" s="161" t="s">
        <v>18</v>
      </c>
      <c r="B72" s="161" t="s">
        <v>18</v>
      </c>
      <c r="C72" s="11">
        <v>9</v>
      </c>
      <c r="D72" s="29"/>
      <c r="E72" s="11"/>
      <c r="F72" s="11"/>
      <c r="G72" s="11"/>
      <c r="H72" s="11"/>
      <c r="I72" s="143"/>
      <c r="J72" s="119"/>
      <c r="K72" s="122"/>
      <c r="L72" s="11"/>
      <c r="N72" s="5" t="s">
        <v>815</v>
      </c>
      <c r="O72" s="206" t="s">
        <v>812</v>
      </c>
      <c r="P72" s="206"/>
    </row>
    <row r="73" spans="1:16" x14ac:dyDescent="0.2">
      <c r="A73" s="161" t="s">
        <v>18</v>
      </c>
      <c r="B73" s="161" t="s">
        <v>18</v>
      </c>
    </row>
    <row r="74" spans="1:16" x14ac:dyDescent="0.2">
      <c r="B74" s="161" t="s">
        <v>18</v>
      </c>
      <c r="O74" s="207" t="s">
        <v>20</v>
      </c>
      <c r="P74" s="207"/>
    </row>
    <row r="75" spans="1:16" x14ac:dyDescent="0.2">
      <c r="B75" s="161" t="s">
        <v>18</v>
      </c>
    </row>
    <row r="76" spans="1:16" x14ac:dyDescent="0.2">
      <c r="B76" s="161" t="s">
        <v>18</v>
      </c>
      <c r="O76" s="114">
        <v>5</v>
      </c>
      <c r="P76" s="115" t="s">
        <v>813</v>
      </c>
    </row>
    <row r="77" spans="1:16" x14ac:dyDescent="0.2">
      <c r="B77" s="161" t="s">
        <v>18</v>
      </c>
      <c r="O77" s="114">
        <v>4</v>
      </c>
      <c r="P77" s="115" t="s">
        <v>814</v>
      </c>
    </row>
    <row r="78" spans="1:16" x14ac:dyDescent="0.2">
      <c r="B78" s="161" t="s">
        <v>18</v>
      </c>
    </row>
    <row r="79" spans="1:16" x14ac:dyDescent="0.2">
      <c r="O79" s="207" t="s">
        <v>21</v>
      </c>
      <c r="P79" s="207"/>
    </row>
    <row r="81" spans="1:16" x14ac:dyDescent="0.2">
      <c r="O81" s="117"/>
    </row>
    <row r="82" spans="1:16" x14ac:dyDescent="0.2">
      <c r="O82" s="117"/>
    </row>
    <row r="84" spans="1:16" x14ac:dyDescent="0.2">
      <c r="O84" s="207" t="s">
        <v>22</v>
      </c>
      <c r="P84" s="207"/>
    </row>
    <row r="86" spans="1:16" ht="13.5" thickBot="1" x14ac:dyDescent="0.25"/>
    <row r="87" spans="1:16" ht="16.5" thickBot="1" x14ac:dyDescent="0.3">
      <c r="A87" s="161" t="s">
        <v>18</v>
      </c>
      <c r="B87" s="161" t="s">
        <v>18</v>
      </c>
      <c r="C87" s="11">
        <v>9</v>
      </c>
      <c r="D87" s="29"/>
      <c r="E87" s="11"/>
      <c r="F87" s="11"/>
      <c r="G87" s="11"/>
      <c r="H87" s="11"/>
      <c r="I87" s="30"/>
      <c r="J87" s="11"/>
      <c r="K87" s="148"/>
      <c r="L87" s="119"/>
      <c r="N87" s="5" t="s">
        <v>817</v>
      </c>
      <c r="O87" s="206" t="s">
        <v>818</v>
      </c>
      <c r="P87" s="206"/>
    </row>
    <row r="88" spans="1:16" x14ac:dyDescent="0.2">
      <c r="A88" s="161" t="s">
        <v>18</v>
      </c>
      <c r="B88" s="161" t="s">
        <v>18</v>
      </c>
    </row>
    <row r="89" spans="1:16" x14ac:dyDescent="0.2">
      <c r="B89" s="161" t="s">
        <v>18</v>
      </c>
      <c r="O89" s="207" t="s">
        <v>20</v>
      </c>
      <c r="P89" s="207"/>
    </row>
    <row r="90" spans="1:16" x14ac:dyDescent="0.2">
      <c r="B90" s="161" t="s">
        <v>18</v>
      </c>
    </row>
    <row r="91" spans="1:16" ht="25.5" x14ac:dyDescent="0.2">
      <c r="B91" s="161" t="s">
        <v>18</v>
      </c>
      <c r="O91" s="114">
        <v>9</v>
      </c>
      <c r="P91" s="115" t="s">
        <v>819</v>
      </c>
    </row>
    <row r="92" spans="1:16" x14ac:dyDescent="0.2">
      <c r="B92" s="161" t="s">
        <v>18</v>
      </c>
    </row>
    <row r="93" spans="1:16" x14ac:dyDescent="0.2">
      <c r="O93" s="207" t="s">
        <v>21</v>
      </c>
      <c r="P93" s="207"/>
    </row>
    <row r="95" spans="1:16" x14ac:dyDescent="0.2">
      <c r="O95" s="117"/>
    </row>
    <row r="96" spans="1:16" x14ac:dyDescent="0.2">
      <c r="O96" s="117"/>
    </row>
    <row r="98" spans="15:16" x14ac:dyDescent="0.2">
      <c r="O98" s="207" t="s">
        <v>22</v>
      </c>
      <c r="P98" s="207"/>
    </row>
  </sheetData>
  <autoFilter ref="A1:B98"/>
  <mergeCells count="28">
    <mergeCell ref="O20:P20"/>
    <mergeCell ref="O2:P2"/>
    <mergeCell ref="O6:P6"/>
    <mergeCell ref="O8:P8"/>
    <mergeCell ref="O10:P10"/>
    <mergeCell ref="O15:P15"/>
    <mergeCell ref="O23:P23"/>
    <mergeCell ref="O25:P25"/>
    <mergeCell ref="O27:P27"/>
    <mergeCell ref="O33:P33"/>
    <mergeCell ref="O38:P38"/>
    <mergeCell ref="O41:P41"/>
    <mergeCell ref="O43:P43"/>
    <mergeCell ref="O48:P48"/>
    <mergeCell ref="O53:P53"/>
    <mergeCell ref="O56:P56"/>
    <mergeCell ref="O58:P58"/>
    <mergeCell ref="O60:P60"/>
    <mergeCell ref="O64:P64"/>
    <mergeCell ref="O69:P69"/>
    <mergeCell ref="O72:P72"/>
    <mergeCell ref="O93:P93"/>
    <mergeCell ref="O98:P98"/>
    <mergeCell ref="O74:P74"/>
    <mergeCell ref="O79:P79"/>
    <mergeCell ref="O84:P84"/>
    <mergeCell ref="O87:P87"/>
    <mergeCell ref="O89:P89"/>
  </mergeCells>
  <pageMargins left="0.7"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workbookViewId="0">
      <selection activeCell="Q7" sqref="Q7"/>
    </sheetView>
  </sheetViews>
  <sheetFormatPr defaultRowHeight="12.75" x14ac:dyDescent="0.2"/>
  <cols>
    <col min="1" max="1" width="9.140625" style="1" customWidth="1"/>
    <col min="2" max="9" width="6.7109375" style="2" customWidth="1"/>
    <col min="10" max="10" width="2.7109375" style="1" customWidth="1"/>
    <col min="11" max="11" width="3.5703125" style="1" bestFit="1" customWidth="1"/>
    <col min="12" max="12" width="7.85546875" style="1" customWidth="1"/>
    <col min="13" max="13" width="49.5703125" style="1" bestFit="1" customWidth="1"/>
    <col min="14" max="14" width="9" style="1" bestFit="1" customWidth="1"/>
    <col min="15" max="16384" width="9.140625" style="1"/>
  </cols>
  <sheetData>
    <row r="1" spans="1:14" ht="98.25" customHeight="1" thickBot="1" x14ac:dyDescent="0.25">
      <c r="A1" s="2"/>
      <c r="B1" s="174" t="s">
        <v>2</v>
      </c>
      <c r="C1" s="174" t="s">
        <v>3</v>
      </c>
      <c r="D1" s="174" t="s">
        <v>4</v>
      </c>
      <c r="E1" s="174" t="s">
        <v>5</v>
      </c>
      <c r="F1" s="174" t="s">
        <v>6</v>
      </c>
      <c r="G1" s="174" t="s">
        <v>7</v>
      </c>
      <c r="H1" s="174" t="s">
        <v>8</v>
      </c>
      <c r="I1" s="174" t="s">
        <v>9</v>
      </c>
      <c r="K1" s="181" t="s">
        <v>825</v>
      </c>
      <c r="L1" s="182"/>
      <c r="M1" s="182"/>
      <c r="N1" s="182"/>
    </row>
    <row r="2" spans="1:14" ht="13.5" customHeight="1" x14ac:dyDescent="0.2">
      <c r="A2" s="2"/>
      <c r="B2" s="175"/>
      <c r="C2" s="175"/>
      <c r="D2" s="175"/>
      <c r="E2" s="175"/>
      <c r="F2" s="175"/>
      <c r="G2" s="175"/>
      <c r="H2" s="175"/>
      <c r="I2" s="175"/>
      <c r="K2" s="177" t="s">
        <v>73</v>
      </c>
      <c r="L2" s="178"/>
      <c r="M2" s="178"/>
      <c r="N2" s="198"/>
    </row>
    <row r="3" spans="1:14" ht="13.5" thickBot="1" x14ac:dyDescent="0.25">
      <c r="A3" s="2"/>
      <c r="B3" s="176"/>
      <c r="C3" s="176"/>
      <c r="D3" s="176"/>
      <c r="E3" s="176"/>
      <c r="F3" s="176"/>
      <c r="G3" s="176"/>
      <c r="H3" s="176"/>
      <c r="I3" s="176"/>
      <c r="K3" s="179" t="s">
        <v>74</v>
      </c>
      <c r="L3" s="180"/>
      <c r="M3" s="180">
        <f>categorie!$A$2</f>
        <v>0</v>
      </c>
      <c r="N3" s="199"/>
    </row>
    <row r="4" spans="1:14" ht="25.5" x14ac:dyDescent="0.2">
      <c r="A4" s="10"/>
      <c r="B4" s="28" t="s">
        <v>10</v>
      </c>
      <c r="C4" s="28" t="s">
        <v>11</v>
      </c>
      <c r="D4" s="28" t="s">
        <v>12</v>
      </c>
      <c r="E4" s="28" t="s">
        <v>13</v>
      </c>
      <c r="F4" s="28" t="s">
        <v>14</v>
      </c>
      <c r="G4" s="28" t="s">
        <v>15</v>
      </c>
      <c r="H4" s="28" t="s">
        <v>16</v>
      </c>
      <c r="I4" s="28" t="s">
        <v>17</v>
      </c>
      <c r="M4" s="56" t="s">
        <v>824</v>
      </c>
      <c r="N4" s="57" t="s">
        <v>75</v>
      </c>
    </row>
    <row r="5" spans="1:14" x14ac:dyDescent="0.2">
      <c r="A5" s="27"/>
      <c r="B5" s="26"/>
      <c r="C5" s="26"/>
      <c r="D5" s="26"/>
      <c r="E5" s="26"/>
      <c r="F5" s="26"/>
      <c r="G5" s="26"/>
      <c r="H5" s="26"/>
      <c r="I5" s="26"/>
    </row>
    <row r="6" spans="1:14" x14ac:dyDescent="0.2">
      <c r="A6" s="1" t="s">
        <v>57</v>
      </c>
      <c r="B6" s="30">
        <f>'1_projectproces'!E3</f>
        <v>0</v>
      </c>
      <c r="C6" s="11">
        <f>'1_projectproces'!F3</f>
        <v>0</v>
      </c>
      <c r="D6" s="31">
        <f>'1_projectproces'!G3</f>
        <v>0</v>
      </c>
      <c r="E6" s="31">
        <f>'1_projectproces'!H3</f>
        <v>0</v>
      </c>
      <c r="F6" s="31">
        <f>'1_projectproces'!I3</f>
        <v>0</v>
      </c>
      <c r="G6" s="31">
        <f>'1_projectproces'!J3</f>
        <v>0</v>
      </c>
      <c r="H6" s="31">
        <f>'1_projectproces'!K3</f>
        <v>0</v>
      </c>
      <c r="I6" s="31">
        <f>'1_projectproces'!L3</f>
        <v>0</v>
      </c>
      <c r="K6" s="200" t="s">
        <v>23</v>
      </c>
      <c r="L6" s="200" t="s">
        <v>60</v>
      </c>
      <c r="M6" s="200"/>
      <c r="N6" s="205">
        <f>I7/$I$34</f>
        <v>0.06</v>
      </c>
    </row>
    <row r="7" spans="1:14" x14ac:dyDescent="0.2">
      <c r="A7" s="1" t="s">
        <v>58</v>
      </c>
      <c r="B7" s="30">
        <f>'1_projectproces'!E4</f>
        <v>60</v>
      </c>
      <c r="C7" s="11">
        <f>'1_projectproces'!F4</f>
        <v>60</v>
      </c>
      <c r="D7" s="31">
        <f>'1_projectproces'!G4</f>
        <v>60</v>
      </c>
      <c r="E7" s="31">
        <f>'1_projectproces'!H4</f>
        <v>60</v>
      </c>
      <c r="F7" s="31">
        <f>'1_projectproces'!I4</f>
        <v>60</v>
      </c>
      <c r="G7" s="31">
        <f>'1_projectproces'!J4</f>
        <v>60</v>
      </c>
      <c r="H7" s="31">
        <f>'1_projectproces'!K4</f>
        <v>60</v>
      </c>
      <c r="I7" s="31">
        <f>'1_projectproces'!L4</f>
        <v>60</v>
      </c>
      <c r="K7" s="200"/>
      <c r="L7" s="200"/>
      <c r="M7" s="200"/>
      <c r="N7" s="205"/>
    </row>
    <row r="9" spans="1:14" x14ac:dyDescent="0.2">
      <c r="A9" s="1" t="s">
        <v>57</v>
      </c>
      <c r="B9" s="32" t="e">
        <f>'2_inplanting'!E3</f>
        <v>#N/A</v>
      </c>
      <c r="C9" s="33" t="e">
        <f>'2_inplanting'!F3</f>
        <v>#N/A</v>
      </c>
      <c r="D9" s="32" t="e">
        <f>'2_inplanting'!G3</f>
        <v>#N/A</v>
      </c>
      <c r="E9" s="34" t="e">
        <f>'2_inplanting'!H3</f>
        <v>#N/A</v>
      </c>
      <c r="F9" s="34" t="e">
        <f>'2_inplanting'!I3</f>
        <v>#N/A</v>
      </c>
      <c r="G9" s="34" t="e">
        <f>'2_inplanting'!J3</f>
        <v>#N/A</v>
      </c>
      <c r="H9" s="34" t="e">
        <f>'2_inplanting'!K3</f>
        <v>#N/A</v>
      </c>
      <c r="I9" s="34" t="e">
        <f>'2_inplanting'!L3</f>
        <v>#N/A</v>
      </c>
      <c r="K9" s="201" t="s">
        <v>25</v>
      </c>
      <c r="L9" s="201" t="s">
        <v>61</v>
      </c>
      <c r="M9" s="201"/>
      <c r="N9" s="204">
        <f>I10/$I$34</f>
        <v>0.18</v>
      </c>
    </row>
    <row r="10" spans="1:14" x14ac:dyDescent="0.2">
      <c r="A10" s="1" t="s">
        <v>58</v>
      </c>
      <c r="B10" s="32">
        <f>'2_inplanting'!E4</f>
        <v>180</v>
      </c>
      <c r="C10" s="35">
        <f>'2_inplanting'!F4</f>
        <v>180</v>
      </c>
      <c r="D10" s="32">
        <f>'2_inplanting'!G4</f>
        <v>180</v>
      </c>
      <c r="E10" s="34">
        <f>'2_inplanting'!H4</f>
        <v>180</v>
      </c>
      <c r="F10" s="34">
        <f>'2_inplanting'!I4</f>
        <v>180</v>
      </c>
      <c r="G10" s="34">
        <f>'2_inplanting'!J4</f>
        <v>180</v>
      </c>
      <c r="H10" s="34">
        <f>'2_inplanting'!K4</f>
        <v>180</v>
      </c>
      <c r="I10" s="34">
        <f>'2_inplanting'!L4</f>
        <v>180</v>
      </c>
      <c r="K10" s="201"/>
      <c r="L10" s="201"/>
      <c r="M10" s="201"/>
      <c r="N10" s="204"/>
    </row>
    <row r="12" spans="1:14" x14ac:dyDescent="0.2">
      <c r="A12" s="1" t="s">
        <v>57</v>
      </c>
      <c r="B12" s="37" t="e">
        <f>'3_mobiliteit'!E3</f>
        <v>#N/A</v>
      </c>
      <c r="C12" s="36" t="e">
        <f>'3_mobiliteit'!F3</f>
        <v>#N/A</v>
      </c>
      <c r="D12" s="36" t="e">
        <f>'3_mobiliteit'!G3</f>
        <v>#N/A</v>
      </c>
      <c r="E12" s="36" t="e">
        <f>'3_mobiliteit'!H3</f>
        <v>#N/A</v>
      </c>
      <c r="F12" s="36" t="e">
        <f>'3_mobiliteit'!I3</f>
        <v>#N/A</v>
      </c>
      <c r="G12" s="36" t="e">
        <f>'3_mobiliteit'!J3</f>
        <v>#N/A</v>
      </c>
      <c r="H12" s="36" t="e">
        <f>'3_mobiliteit'!K3</f>
        <v>#N/A</v>
      </c>
      <c r="I12" s="36" t="e">
        <f>'3_mobiliteit'!L3</f>
        <v>#N/A</v>
      </c>
      <c r="K12" s="202" t="s">
        <v>27</v>
      </c>
      <c r="L12" s="202" t="s">
        <v>62</v>
      </c>
      <c r="M12" s="202"/>
      <c r="N12" s="203">
        <f>I13/$I$34</f>
        <v>0.12</v>
      </c>
    </row>
    <row r="13" spans="1:14" x14ac:dyDescent="0.2">
      <c r="A13" s="1" t="s">
        <v>58</v>
      </c>
      <c r="B13" s="37">
        <f>'3_mobiliteit'!E4</f>
        <v>120</v>
      </c>
      <c r="C13" s="36">
        <f>'3_mobiliteit'!F4</f>
        <v>120</v>
      </c>
      <c r="D13" s="36">
        <f>'3_mobiliteit'!G4</f>
        <v>120</v>
      </c>
      <c r="E13" s="36">
        <f>'3_mobiliteit'!H4</f>
        <v>120</v>
      </c>
      <c r="F13" s="36">
        <f>'3_mobiliteit'!I4</f>
        <v>120</v>
      </c>
      <c r="G13" s="36">
        <f>'3_mobiliteit'!J4</f>
        <v>120</v>
      </c>
      <c r="H13" s="36">
        <f>'3_mobiliteit'!K4</f>
        <v>120</v>
      </c>
      <c r="I13" s="36">
        <f>'3_mobiliteit'!L4</f>
        <v>120</v>
      </c>
      <c r="K13" s="202"/>
      <c r="L13" s="202"/>
      <c r="M13" s="202"/>
      <c r="N13" s="203"/>
    </row>
    <row r="15" spans="1:14" x14ac:dyDescent="0.2">
      <c r="A15" s="1" t="s">
        <v>57</v>
      </c>
      <c r="B15" s="39">
        <f>'4_natuur'!E3</f>
        <v>0</v>
      </c>
      <c r="C15" s="38">
        <f>'4_natuur'!F3</f>
        <v>0</v>
      </c>
      <c r="D15" s="38">
        <f>'4_natuur'!G3</f>
        <v>0</v>
      </c>
      <c r="E15" s="38">
        <f>'4_natuur'!H3</f>
        <v>0</v>
      </c>
      <c r="F15" s="38">
        <f>'4_natuur'!I3</f>
        <v>0</v>
      </c>
      <c r="G15" s="38">
        <f>'4_natuur'!J3</f>
        <v>0</v>
      </c>
      <c r="H15" s="38">
        <f>'4_natuur'!K3</f>
        <v>0</v>
      </c>
      <c r="I15" s="38">
        <f>'4_natuur'!L3</f>
        <v>0</v>
      </c>
      <c r="K15" s="191" t="s">
        <v>29</v>
      </c>
      <c r="L15" s="191" t="s">
        <v>63</v>
      </c>
      <c r="M15" s="191"/>
      <c r="N15" s="168">
        <f>I16/$I$34</f>
        <v>0.12</v>
      </c>
    </row>
    <row r="16" spans="1:14" x14ac:dyDescent="0.2">
      <c r="A16" s="1" t="s">
        <v>58</v>
      </c>
      <c r="B16" s="39">
        <f>'4_natuur'!E4</f>
        <v>120</v>
      </c>
      <c r="C16" s="38">
        <f>'4_natuur'!F4</f>
        <v>120</v>
      </c>
      <c r="D16" s="38">
        <f>'4_natuur'!G4</f>
        <v>120</v>
      </c>
      <c r="E16" s="38">
        <f>'4_natuur'!H4</f>
        <v>120</v>
      </c>
      <c r="F16" s="38">
        <f>'4_natuur'!I4</f>
        <v>120</v>
      </c>
      <c r="G16" s="38">
        <f>'4_natuur'!J4</f>
        <v>120</v>
      </c>
      <c r="H16" s="38">
        <f>'4_natuur'!K4</f>
        <v>120</v>
      </c>
      <c r="I16" s="38">
        <f>'4_natuur'!L4</f>
        <v>120</v>
      </c>
      <c r="K16" s="191"/>
      <c r="L16" s="191"/>
      <c r="M16" s="191"/>
      <c r="N16" s="168"/>
    </row>
    <row r="18" spans="1:14" x14ac:dyDescent="0.2">
      <c r="A18" s="1" t="s">
        <v>57</v>
      </c>
      <c r="B18" s="41">
        <f>'5_water'!E3</f>
        <v>0</v>
      </c>
      <c r="C18" s="40">
        <f>'5_water'!F3</f>
        <v>0</v>
      </c>
      <c r="D18" s="40">
        <f>'5_water'!G3</f>
        <v>0</v>
      </c>
      <c r="E18" s="40">
        <f>'5_water'!H3</f>
        <v>0</v>
      </c>
      <c r="F18" s="40">
        <f>'5_water'!I3</f>
        <v>0</v>
      </c>
      <c r="G18" s="40">
        <f>'5_water'!J3</f>
        <v>0</v>
      </c>
      <c r="H18" s="40">
        <f>'5_water'!K3</f>
        <v>0</v>
      </c>
      <c r="I18" s="40">
        <f>'5_water'!L3</f>
        <v>0</v>
      </c>
      <c r="K18" s="192" t="s">
        <v>31</v>
      </c>
      <c r="L18" s="192" t="s">
        <v>64</v>
      </c>
      <c r="M18" s="192"/>
      <c r="N18" s="173">
        <f>I19/$I$34</f>
        <v>0.06</v>
      </c>
    </row>
    <row r="19" spans="1:14" x14ac:dyDescent="0.2">
      <c r="A19" s="1" t="s">
        <v>58</v>
      </c>
      <c r="B19" s="41">
        <f>'5_water'!E4</f>
        <v>60</v>
      </c>
      <c r="C19" s="40">
        <f>'5_water'!F4</f>
        <v>60</v>
      </c>
      <c r="D19" s="40">
        <f>'5_water'!G4</f>
        <v>60</v>
      </c>
      <c r="E19" s="40">
        <f>'5_water'!H4</f>
        <v>60</v>
      </c>
      <c r="F19" s="40">
        <f>'5_water'!I4</f>
        <v>60</v>
      </c>
      <c r="G19" s="40">
        <f>'5_water'!J4</f>
        <v>60</v>
      </c>
      <c r="H19" s="40">
        <f>'5_water'!K4</f>
        <v>60</v>
      </c>
      <c r="I19" s="40">
        <f>'5_water'!L4</f>
        <v>60</v>
      </c>
      <c r="K19" s="192"/>
      <c r="L19" s="192"/>
      <c r="M19" s="192"/>
      <c r="N19" s="173"/>
    </row>
    <row r="21" spans="1:14" x14ac:dyDescent="0.2">
      <c r="A21" s="1" t="s">
        <v>57</v>
      </c>
      <c r="B21" s="43">
        <f>'6_grondstoffen'!E3</f>
        <v>0</v>
      </c>
      <c r="C21" s="42">
        <f>'6_grondstoffen'!F3</f>
        <v>0</v>
      </c>
      <c r="D21" s="42">
        <f>'6_grondstoffen'!G3</f>
        <v>0</v>
      </c>
      <c r="E21" s="42">
        <f>'6_grondstoffen'!H3</f>
        <v>0</v>
      </c>
      <c r="F21" s="42">
        <f>'6_grondstoffen'!I3</f>
        <v>0</v>
      </c>
      <c r="G21" s="42">
        <f>'6_grondstoffen'!J3</f>
        <v>0</v>
      </c>
      <c r="H21" s="42">
        <f>'6_grondstoffen'!K3</f>
        <v>0</v>
      </c>
      <c r="I21" s="42">
        <f>'6_grondstoffen'!L3</f>
        <v>0</v>
      </c>
      <c r="K21" s="193" t="s">
        <v>33</v>
      </c>
      <c r="L21" s="193" t="s">
        <v>65</v>
      </c>
      <c r="M21" s="193"/>
      <c r="N21" s="172">
        <f>I22/$I$34</f>
        <v>0.06</v>
      </c>
    </row>
    <row r="22" spans="1:14" x14ac:dyDescent="0.2">
      <c r="A22" s="1" t="s">
        <v>58</v>
      </c>
      <c r="B22" s="43">
        <f>'6_grondstoffen'!E4</f>
        <v>60</v>
      </c>
      <c r="C22" s="42">
        <f>'6_grondstoffen'!F4</f>
        <v>60</v>
      </c>
      <c r="D22" s="42">
        <f>'6_grondstoffen'!G4</f>
        <v>60</v>
      </c>
      <c r="E22" s="42">
        <f>'6_grondstoffen'!H4</f>
        <v>60</v>
      </c>
      <c r="F22" s="42">
        <f>'6_grondstoffen'!I4</f>
        <v>60</v>
      </c>
      <c r="G22" s="42">
        <f>'6_grondstoffen'!J4</f>
        <v>60</v>
      </c>
      <c r="H22" s="42">
        <f>'6_grondstoffen'!K4</f>
        <v>60</v>
      </c>
      <c r="I22" s="42">
        <f>'6_grondstoffen'!L4</f>
        <v>60</v>
      </c>
      <c r="K22" s="193"/>
      <c r="L22" s="193"/>
      <c r="M22" s="193"/>
      <c r="N22" s="172"/>
    </row>
    <row r="24" spans="1:14" x14ac:dyDescent="0.2">
      <c r="A24" s="1" t="s">
        <v>57</v>
      </c>
      <c r="B24" s="44">
        <f>'7_energie'!E3</f>
        <v>0</v>
      </c>
      <c r="C24" s="45">
        <f>'7_energie'!F3</f>
        <v>0</v>
      </c>
      <c r="D24" s="45">
        <f>'7_energie'!G3</f>
        <v>0</v>
      </c>
      <c r="E24" s="45">
        <f>'7_energie'!H3</f>
        <v>0</v>
      </c>
      <c r="F24" s="45">
        <f>'7_energie'!I3</f>
        <v>0</v>
      </c>
      <c r="G24" s="45">
        <f>'7_energie'!J3</f>
        <v>0</v>
      </c>
      <c r="H24" s="45">
        <f>'7_energie'!K3</f>
        <v>0</v>
      </c>
      <c r="I24" s="45">
        <f>'7_energie'!L3</f>
        <v>0</v>
      </c>
      <c r="K24" s="195" t="s">
        <v>35</v>
      </c>
      <c r="L24" s="195" t="s">
        <v>66</v>
      </c>
      <c r="M24" s="195"/>
      <c r="N24" s="171">
        <f>I25/$I$34</f>
        <v>0.16</v>
      </c>
    </row>
    <row r="25" spans="1:14" x14ac:dyDescent="0.2">
      <c r="A25" s="1" t="s">
        <v>58</v>
      </c>
      <c r="B25" s="44">
        <f>'7_energie'!E4</f>
        <v>160</v>
      </c>
      <c r="C25" s="45">
        <f>'7_energie'!F4</f>
        <v>160</v>
      </c>
      <c r="D25" s="45">
        <f>'7_energie'!G4</f>
        <v>160</v>
      </c>
      <c r="E25" s="45">
        <f>'7_energie'!H4</f>
        <v>160</v>
      </c>
      <c r="F25" s="45">
        <f>'7_energie'!I4</f>
        <v>160</v>
      </c>
      <c r="G25" s="45">
        <f>'7_energie'!J4</f>
        <v>160</v>
      </c>
      <c r="H25" s="45">
        <f>'7_energie'!K4</f>
        <v>160</v>
      </c>
      <c r="I25" s="45">
        <f>'7_energie'!L4</f>
        <v>160</v>
      </c>
      <c r="K25" s="195"/>
      <c r="L25" s="195"/>
      <c r="M25" s="195"/>
      <c r="N25" s="171"/>
    </row>
    <row r="27" spans="1:14" x14ac:dyDescent="0.2">
      <c r="A27" s="1" t="s">
        <v>57</v>
      </c>
      <c r="B27" s="47">
        <f>'8_leefbaarheid'!E3</f>
        <v>0</v>
      </c>
      <c r="C27" s="46">
        <f>'8_leefbaarheid'!F3</f>
        <v>0</v>
      </c>
      <c r="D27" s="46">
        <f>'8_leefbaarheid'!G3</f>
        <v>0</v>
      </c>
      <c r="E27" s="46">
        <f>'8_leefbaarheid'!H3</f>
        <v>0</v>
      </c>
      <c r="F27" s="46">
        <f>'8_leefbaarheid'!I3</f>
        <v>0</v>
      </c>
      <c r="G27" s="46">
        <f>'8_leefbaarheid'!J3</f>
        <v>0</v>
      </c>
      <c r="H27" s="46">
        <f>'8_leefbaarheid'!K3</f>
        <v>0</v>
      </c>
      <c r="I27" s="46">
        <f>'8_leefbaarheid'!L3</f>
        <v>0</v>
      </c>
      <c r="K27" s="196" t="s">
        <v>37</v>
      </c>
      <c r="L27" s="196" t="s">
        <v>67</v>
      </c>
      <c r="M27" s="196"/>
      <c r="N27" s="170">
        <f>I28/$I$34</f>
        <v>0.12</v>
      </c>
    </row>
    <row r="28" spans="1:14" x14ac:dyDescent="0.2">
      <c r="A28" s="1" t="s">
        <v>58</v>
      </c>
      <c r="B28" s="47">
        <f>'8_leefbaarheid'!E4</f>
        <v>120</v>
      </c>
      <c r="C28" s="46">
        <f>'8_leefbaarheid'!F4</f>
        <v>120</v>
      </c>
      <c r="D28" s="46">
        <f>'8_leefbaarheid'!G4</f>
        <v>120</v>
      </c>
      <c r="E28" s="46">
        <f>'8_leefbaarheid'!H4</f>
        <v>120</v>
      </c>
      <c r="F28" s="46">
        <f>'8_leefbaarheid'!I4</f>
        <v>120</v>
      </c>
      <c r="G28" s="46">
        <f>'8_leefbaarheid'!J4</f>
        <v>120</v>
      </c>
      <c r="H28" s="46">
        <f>'8_leefbaarheid'!K4</f>
        <v>120</v>
      </c>
      <c r="I28" s="46">
        <f>'8_leefbaarheid'!L4</f>
        <v>120</v>
      </c>
      <c r="K28" s="196"/>
      <c r="L28" s="196"/>
      <c r="M28" s="196"/>
      <c r="N28" s="170"/>
    </row>
    <row r="30" spans="1:14" x14ac:dyDescent="0.2">
      <c r="A30" s="1" t="s">
        <v>57</v>
      </c>
      <c r="B30" s="49">
        <f>'9_socio-econ'!E3</f>
        <v>0</v>
      </c>
      <c r="C30" s="48">
        <f>'9_socio-econ'!F3</f>
        <v>0</v>
      </c>
      <c r="D30" s="48">
        <f>'9_socio-econ'!G3</f>
        <v>0</v>
      </c>
      <c r="E30" s="48">
        <f>'9_socio-econ'!H3</f>
        <v>0</v>
      </c>
      <c r="F30" s="48">
        <f>'9_socio-econ'!I3</f>
        <v>0</v>
      </c>
      <c r="G30" s="48">
        <f>'9_socio-econ'!J3</f>
        <v>0</v>
      </c>
      <c r="H30" s="48">
        <f>'9_socio-econ'!K3</f>
        <v>0</v>
      </c>
      <c r="I30" s="48">
        <f>'9_socio-econ'!L3</f>
        <v>0</v>
      </c>
      <c r="K30" s="197" t="s">
        <v>39</v>
      </c>
      <c r="L30" s="197" t="s">
        <v>68</v>
      </c>
      <c r="M30" s="197"/>
      <c r="N30" s="169">
        <f>I31/$I$34</f>
        <v>0.12</v>
      </c>
    </row>
    <row r="31" spans="1:14" x14ac:dyDescent="0.2">
      <c r="A31" s="1" t="s">
        <v>58</v>
      </c>
      <c r="B31" s="49">
        <f>'9_socio-econ'!E4</f>
        <v>120</v>
      </c>
      <c r="C31" s="48">
        <f>'9_socio-econ'!F4</f>
        <v>120</v>
      </c>
      <c r="D31" s="48">
        <f>'9_socio-econ'!G4</f>
        <v>120</v>
      </c>
      <c r="E31" s="48">
        <f>'9_socio-econ'!H4</f>
        <v>120</v>
      </c>
      <c r="F31" s="48">
        <f>'9_socio-econ'!I4</f>
        <v>120</v>
      </c>
      <c r="G31" s="48">
        <f>'9_socio-econ'!J4</f>
        <v>120</v>
      </c>
      <c r="H31" s="48">
        <f>'9_socio-econ'!K4</f>
        <v>120</v>
      </c>
      <c r="I31" s="48">
        <f>'9_socio-econ'!L4</f>
        <v>120</v>
      </c>
      <c r="K31" s="197"/>
      <c r="L31" s="197"/>
      <c r="M31" s="197"/>
      <c r="N31" s="169"/>
    </row>
    <row r="32" spans="1:14" ht="13.5" thickBot="1" x14ac:dyDescent="0.25"/>
    <row r="33" spans="1:13" ht="12.75" customHeight="1" thickBot="1" x14ac:dyDescent="0.25">
      <c r="A33" s="1" t="s">
        <v>57</v>
      </c>
      <c r="B33" s="53" t="e">
        <f t="shared" ref="B33:I34" si="0">B6+B9+B12+B15+B18+B21+B24+B27+B30</f>
        <v>#N/A</v>
      </c>
      <c r="C33" s="53" t="e">
        <f t="shared" si="0"/>
        <v>#N/A</v>
      </c>
      <c r="D33" s="53" t="e">
        <f t="shared" si="0"/>
        <v>#N/A</v>
      </c>
      <c r="E33" s="53" t="e">
        <f t="shared" si="0"/>
        <v>#N/A</v>
      </c>
      <c r="F33" s="53" t="e">
        <f t="shared" si="0"/>
        <v>#N/A</v>
      </c>
      <c r="G33" s="53" t="e">
        <f t="shared" si="0"/>
        <v>#N/A</v>
      </c>
      <c r="H33" s="53" t="e">
        <f t="shared" si="0"/>
        <v>#N/A</v>
      </c>
      <c r="I33" s="53" t="e">
        <f t="shared" si="0"/>
        <v>#N/A</v>
      </c>
      <c r="L33" s="183" t="s">
        <v>69</v>
      </c>
      <c r="M33" s="184"/>
    </row>
    <row r="34" spans="1:13" ht="12.75" customHeight="1" thickBot="1" x14ac:dyDescent="0.25">
      <c r="A34" s="1" t="s">
        <v>58</v>
      </c>
      <c r="B34" s="53">
        <f t="shared" si="0"/>
        <v>1000</v>
      </c>
      <c r="C34" s="53">
        <f t="shared" si="0"/>
        <v>1000</v>
      </c>
      <c r="D34" s="53">
        <f t="shared" si="0"/>
        <v>1000</v>
      </c>
      <c r="E34" s="53">
        <f t="shared" si="0"/>
        <v>1000</v>
      </c>
      <c r="F34" s="53">
        <f t="shared" si="0"/>
        <v>1000</v>
      </c>
      <c r="G34" s="53">
        <f t="shared" si="0"/>
        <v>1000</v>
      </c>
      <c r="H34" s="53">
        <f t="shared" si="0"/>
        <v>1000</v>
      </c>
      <c r="I34" s="53">
        <f t="shared" si="0"/>
        <v>1000</v>
      </c>
      <c r="L34" s="185"/>
      <c r="M34" s="186"/>
    </row>
    <row r="35" spans="1:13" ht="12.75" customHeight="1" thickBot="1" x14ac:dyDescent="0.25">
      <c r="A35" s="1" t="s">
        <v>59</v>
      </c>
      <c r="B35" s="54" t="e">
        <f>B33/B34</f>
        <v>#N/A</v>
      </c>
      <c r="C35" s="54" t="e">
        <f t="shared" ref="C35:I35" si="1">C33/C34</f>
        <v>#N/A</v>
      </c>
      <c r="D35" s="54" t="e">
        <f t="shared" si="1"/>
        <v>#N/A</v>
      </c>
      <c r="E35" s="54" t="e">
        <f t="shared" si="1"/>
        <v>#N/A</v>
      </c>
      <c r="F35" s="54" t="e">
        <f t="shared" si="1"/>
        <v>#N/A</v>
      </c>
      <c r="G35" s="54" t="e">
        <f t="shared" si="1"/>
        <v>#N/A</v>
      </c>
      <c r="H35" s="54" t="e">
        <f t="shared" si="1"/>
        <v>#N/A</v>
      </c>
      <c r="I35" s="54" t="e">
        <f t="shared" si="1"/>
        <v>#N/A</v>
      </c>
      <c r="L35" s="187"/>
      <c r="M35" s="188"/>
    </row>
    <row r="37" spans="1:13" x14ac:dyDescent="0.2">
      <c r="A37" s="1" t="s">
        <v>57</v>
      </c>
      <c r="B37" s="51">
        <f>'10_innovatie'!E3</f>
        <v>0</v>
      </c>
      <c r="C37" s="50">
        <f>'10_innovatie'!F3</f>
        <v>0</v>
      </c>
      <c r="D37" s="50">
        <f>'10_innovatie'!G3</f>
        <v>0</v>
      </c>
      <c r="E37" s="50">
        <f>'10_innovatie'!H3</f>
        <v>0</v>
      </c>
      <c r="F37" s="50">
        <f>'10_innovatie'!I3</f>
        <v>0</v>
      </c>
      <c r="G37" s="50">
        <f>'10_innovatie'!J3</f>
        <v>0</v>
      </c>
      <c r="H37" s="50">
        <f>'10_innovatie'!K3</f>
        <v>0</v>
      </c>
      <c r="I37" s="50">
        <f>'10_innovatie'!L3</f>
        <v>0</v>
      </c>
      <c r="K37" s="194" t="s">
        <v>41</v>
      </c>
      <c r="L37" s="194" t="s">
        <v>70</v>
      </c>
      <c r="M37" s="194"/>
    </row>
    <row r="38" spans="1:13" x14ac:dyDescent="0.2">
      <c r="A38" s="1" t="s">
        <v>58</v>
      </c>
      <c r="B38" s="51">
        <f>'10_innovatie'!E4</f>
        <v>100</v>
      </c>
      <c r="C38" s="50">
        <f>'10_innovatie'!F4</f>
        <v>100</v>
      </c>
      <c r="D38" s="50">
        <f>'10_innovatie'!G4</f>
        <v>100</v>
      </c>
      <c r="E38" s="50">
        <f>'10_innovatie'!H4</f>
        <v>100</v>
      </c>
      <c r="F38" s="50">
        <f>'10_innovatie'!I4</f>
        <v>100</v>
      </c>
      <c r="G38" s="50">
        <f>'10_innovatie'!J4</f>
        <v>100</v>
      </c>
      <c r="H38" s="50">
        <f>'10_innovatie'!K4</f>
        <v>100</v>
      </c>
      <c r="I38" s="50">
        <f>'10_innovatie'!L4</f>
        <v>100</v>
      </c>
      <c r="K38" s="194"/>
      <c r="L38" s="194"/>
      <c r="M38" s="194"/>
    </row>
    <row r="39" spans="1:13" x14ac:dyDescent="0.2">
      <c r="A39" s="1" t="s">
        <v>71</v>
      </c>
      <c r="B39" s="52">
        <f>B37/B34</f>
        <v>0</v>
      </c>
      <c r="C39" s="52">
        <f t="shared" ref="C39:I39" si="2">C37/C34</f>
        <v>0</v>
      </c>
      <c r="D39" s="52">
        <f t="shared" si="2"/>
        <v>0</v>
      </c>
      <c r="E39" s="52">
        <f t="shared" si="2"/>
        <v>0</v>
      </c>
      <c r="F39" s="52">
        <f t="shared" si="2"/>
        <v>0</v>
      </c>
      <c r="G39" s="52">
        <f t="shared" si="2"/>
        <v>0</v>
      </c>
      <c r="H39" s="52">
        <f t="shared" si="2"/>
        <v>0</v>
      </c>
      <c r="I39" s="52">
        <f t="shared" si="2"/>
        <v>0</v>
      </c>
      <c r="K39" s="194"/>
      <c r="L39" s="194"/>
      <c r="M39" s="194"/>
    </row>
    <row r="40" spans="1:13" ht="13.5" thickBot="1" x14ac:dyDescent="0.25"/>
    <row r="41" spans="1:13" ht="12.75" customHeight="1" thickBot="1" x14ac:dyDescent="0.25">
      <c r="A41" s="1" t="s">
        <v>59</v>
      </c>
      <c r="B41" s="54" t="e">
        <f>B35+B39</f>
        <v>#N/A</v>
      </c>
      <c r="C41" s="54" t="e">
        <f t="shared" ref="C41:I41" si="3">C35+C39</f>
        <v>#N/A</v>
      </c>
      <c r="D41" s="54" t="e">
        <f t="shared" si="3"/>
        <v>#N/A</v>
      </c>
      <c r="E41" s="54" t="e">
        <f t="shared" si="3"/>
        <v>#N/A</v>
      </c>
      <c r="F41" s="54" t="e">
        <f t="shared" si="3"/>
        <v>#N/A</v>
      </c>
      <c r="G41" s="54" t="e">
        <f t="shared" si="3"/>
        <v>#N/A</v>
      </c>
      <c r="H41" s="54" t="e">
        <f t="shared" si="3"/>
        <v>#N/A</v>
      </c>
      <c r="I41" s="54" t="e">
        <f t="shared" si="3"/>
        <v>#N/A</v>
      </c>
      <c r="L41" s="189" t="s">
        <v>72</v>
      </c>
      <c r="M41" s="190"/>
    </row>
  </sheetData>
  <mergeCells count="44">
    <mergeCell ref="N12:N13"/>
    <mergeCell ref="N9:N10"/>
    <mergeCell ref="N6:N7"/>
    <mergeCell ref="K6:K7"/>
    <mergeCell ref="K9:K10"/>
    <mergeCell ref="K12:K13"/>
    <mergeCell ref="L6:M7"/>
    <mergeCell ref="L9:M10"/>
    <mergeCell ref="L12:M13"/>
    <mergeCell ref="L33:M35"/>
    <mergeCell ref="L41:M41"/>
    <mergeCell ref="K15:K16"/>
    <mergeCell ref="K18:K19"/>
    <mergeCell ref="K21:K22"/>
    <mergeCell ref="L18:M19"/>
    <mergeCell ref="L21:M22"/>
    <mergeCell ref="K37:K39"/>
    <mergeCell ref="K24:K25"/>
    <mergeCell ref="K27:K28"/>
    <mergeCell ref="K30:K31"/>
    <mergeCell ref="L24:M25"/>
    <mergeCell ref="L27:M28"/>
    <mergeCell ref="L30:M31"/>
    <mergeCell ref="L37:M39"/>
    <mergeCell ref="L15:M16"/>
    <mergeCell ref="B1:B3"/>
    <mergeCell ref="C1:C3"/>
    <mergeCell ref="D1:D3"/>
    <mergeCell ref="E1:E3"/>
    <mergeCell ref="F1:F3"/>
    <mergeCell ref="G1:G3"/>
    <mergeCell ref="H1:H3"/>
    <mergeCell ref="I1:I3"/>
    <mergeCell ref="K2:L2"/>
    <mergeCell ref="K3:L3"/>
    <mergeCell ref="K1:N1"/>
    <mergeCell ref="M2:N2"/>
    <mergeCell ref="M3:N3"/>
    <mergeCell ref="N15:N16"/>
    <mergeCell ref="N30:N31"/>
    <mergeCell ref="N27:N28"/>
    <mergeCell ref="N24:N25"/>
    <mergeCell ref="N21:N22"/>
    <mergeCell ref="N18:N19"/>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zoomScaleNormal="100" workbookViewId="0">
      <selection activeCell="F350" sqref="F350"/>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16" customWidth="1"/>
    <col min="16" max="16" width="111.28515625" style="1" customWidth="1"/>
    <col min="17" max="16384" width="9.140625" style="1"/>
  </cols>
  <sheetData>
    <row r="1" spans="1:16" ht="125.25" customHeight="1" thickBot="1" x14ac:dyDescent="0.25">
      <c r="A1" s="160" t="s">
        <v>0</v>
      </c>
      <c r="B1" s="160" t="s">
        <v>1</v>
      </c>
      <c r="C1" s="2"/>
      <c r="D1" s="2"/>
      <c r="E1" s="3" t="s">
        <v>2</v>
      </c>
      <c r="F1" s="3" t="s">
        <v>3</v>
      </c>
      <c r="G1" s="3" t="s">
        <v>4</v>
      </c>
      <c r="H1" s="3" t="s">
        <v>5</v>
      </c>
      <c r="I1" s="3" t="s">
        <v>6</v>
      </c>
      <c r="J1" s="3" t="s">
        <v>7</v>
      </c>
      <c r="K1" s="3" t="s">
        <v>8</v>
      </c>
      <c r="L1" s="3" t="s">
        <v>9</v>
      </c>
    </row>
    <row r="2" spans="1:16" ht="27" thickTop="1" thickBot="1" x14ac:dyDescent="0.4">
      <c r="A2" s="161" t="s">
        <v>18</v>
      </c>
      <c r="B2" s="161" t="s">
        <v>18</v>
      </c>
      <c r="C2" s="14" t="s">
        <v>19</v>
      </c>
      <c r="D2" s="10"/>
      <c r="E2" s="14" t="s">
        <v>10</v>
      </c>
      <c r="F2" s="14" t="s">
        <v>11</v>
      </c>
      <c r="G2" s="14" t="s">
        <v>12</v>
      </c>
      <c r="H2" s="14" t="s">
        <v>13</v>
      </c>
      <c r="I2" s="14" t="s">
        <v>14</v>
      </c>
      <c r="J2" s="14" t="s">
        <v>15</v>
      </c>
      <c r="K2" s="14" t="s">
        <v>16</v>
      </c>
      <c r="L2" s="14" t="s">
        <v>17</v>
      </c>
      <c r="N2" s="13" t="s">
        <v>23</v>
      </c>
      <c r="O2" s="209" t="s">
        <v>24</v>
      </c>
      <c r="P2" s="209"/>
    </row>
    <row r="3" spans="1:16" ht="14.25" thickTop="1" thickBot="1" x14ac:dyDescent="0.25">
      <c r="A3" s="161" t="s">
        <v>18</v>
      </c>
      <c r="B3" s="161" t="s">
        <v>18</v>
      </c>
      <c r="C3" s="12">
        <v>60</v>
      </c>
      <c r="E3" s="12">
        <f>IF(E10="X",-20,0)+IF(E24="X",-20,0)+IF(E40="X",-20,0)+IF(E54="X",-20,0)+IF(E68="X",-20,0)+IF(E82="X",-20,0)+IF(E96="X",-20,0)+IF(E110="X",-20,0)+IF(E124="X",-20,0)+IF(E140="X",-20,0)+E154+E171+E186+E202+E217+IF(E231="X",-20,0)+E245+E261+E275+E291+E305+IF(E321="X",-20,0)+E335</f>
        <v>0</v>
      </c>
      <c r="F3" s="12">
        <f t="shared" ref="F3:L3" si="0">IF(F10="X",-20,0)+IF(F24="X",-20,0)+IF(F40="X",-20,0)+IF(F54="X",-20,0)+IF(F68="X",-20,0)+IF(F82="X",-20,0)+IF(F96="X",-20,0)+IF(F110="X",-20,0)+IF(F124="X",-20,0)+IF(F140="X",-20,0)+F154+F171+F186+F202+F217+IF(F231="X",-20,0)+F245+F261+F275+F291+F305+IF(F321="X",-20,0)+F335</f>
        <v>0</v>
      </c>
      <c r="G3" s="12">
        <f t="shared" si="0"/>
        <v>0</v>
      </c>
      <c r="H3" s="12">
        <f t="shared" si="0"/>
        <v>0</v>
      </c>
      <c r="I3" s="12">
        <f t="shared" si="0"/>
        <v>0</v>
      </c>
      <c r="J3" s="12">
        <f t="shared" si="0"/>
        <v>0</v>
      </c>
      <c r="K3" s="12">
        <f t="shared" si="0"/>
        <v>0</v>
      </c>
      <c r="L3" s="12">
        <f t="shared" si="0"/>
        <v>0</v>
      </c>
    </row>
    <row r="4" spans="1:16" ht="14.25" thickTop="1" thickBot="1" x14ac:dyDescent="0.25">
      <c r="A4" s="161" t="s">
        <v>18</v>
      </c>
      <c r="B4" s="161" t="s">
        <v>18</v>
      </c>
      <c r="E4" s="12">
        <f>$C$3</f>
        <v>60</v>
      </c>
      <c r="F4" s="12">
        <f t="shared" ref="F4:L4" si="1">$C$3</f>
        <v>60</v>
      </c>
      <c r="G4" s="12">
        <f t="shared" si="1"/>
        <v>60</v>
      </c>
      <c r="H4" s="12">
        <f t="shared" si="1"/>
        <v>60</v>
      </c>
      <c r="I4" s="12">
        <f t="shared" si="1"/>
        <v>60</v>
      </c>
      <c r="J4" s="12">
        <f t="shared" si="1"/>
        <v>60</v>
      </c>
      <c r="K4" s="12">
        <f t="shared" si="1"/>
        <v>60</v>
      </c>
      <c r="L4" s="12">
        <f t="shared" si="1"/>
        <v>60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76</v>
      </c>
      <c r="O6" s="210" t="s">
        <v>77</v>
      </c>
      <c r="P6" s="210"/>
    </row>
    <row r="7" spans="1:16" x14ac:dyDescent="0.2">
      <c r="A7" s="161" t="s">
        <v>18</v>
      </c>
      <c r="B7" s="161" t="s">
        <v>18</v>
      </c>
    </row>
    <row r="8" spans="1:16" ht="15.75" x14ac:dyDescent="0.25">
      <c r="A8" s="161" t="s">
        <v>18</v>
      </c>
      <c r="B8" s="161" t="s">
        <v>18</v>
      </c>
      <c r="C8" s="8"/>
      <c r="E8" s="8"/>
      <c r="F8" s="8"/>
      <c r="G8" s="8"/>
      <c r="H8" s="8"/>
      <c r="I8" s="8"/>
      <c r="J8" s="8"/>
      <c r="K8" s="8"/>
      <c r="L8" s="8"/>
      <c r="N8" s="9" t="s">
        <v>78</v>
      </c>
      <c r="O8" s="208" t="s">
        <v>79</v>
      </c>
      <c r="P8" s="208"/>
    </row>
    <row r="9" spans="1:16" ht="13.5" thickBot="1" x14ac:dyDescent="0.25">
      <c r="A9" s="161" t="s">
        <v>18</v>
      </c>
      <c r="B9" s="161" t="s">
        <v>18</v>
      </c>
    </row>
    <row r="10" spans="1:16" ht="16.5" thickBot="1" x14ac:dyDescent="0.3">
      <c r="A10" s="161" t="s">
        <v>18</v>
      </c>
      <c r="B10" s="161" t="s">
        <v>18</v>
      </c>
      <c r="C10" s="11" t="s">
        <v>138</v>
      </c>
      <c r="D10" s="2"/>
      <c r="E10" s="119"/>
      <c r="F10" s="119"/>
      <c r="G10" s="119"/>
      <c r="H10" s="31"/>
      <c r="I10" s="11"/>
      <c r="J10" s="11"/>
      <c r="K10" s="11"/>
      <c r="L10" s="11"/>
      <c r="N10" s="5" t="s">
        <v>80</v>
      </c>
      <c r="O10" s="206" t="s">
        <v>81</v>
      </c>
      <c r="P10" s="206"/>
    </row>
    <row r="11" spans="1:16" x14ac:dyDescent="0.2">
      <c r="A11" s="161" t="s">
        <v>18</v>
      </c>
      <c r="B11" s="161" t="s">
        <v>18</v>
      </c>
    </row>
    <row r="12" spans="1:16" x14ac:dyDescent="0.2">
      <c r="B12" s="161" t="s">
        <v>18</v>
      </c>
      <c r="O12" s="207" t="s">
        <v>20</v>
      </c>
      <c r="P12" s="207"/>
    </row>
    <row r="13" spans="1:16" x14ac:dyDescent="0.2">
      <c r="B13" s="161" t="s">
        <v>18</v>
      </c>
    </row>
    <row r="14" spans="1:16" ht="63.75" x14ac:dyDescent="0.2">
      <c r="B14" s="161" t="s">
        <v>18</v>
      </c>
      <c r="O14" s="114" t="s">
        <v>139</v>
      </c>
      <c r="P14" s="115" t="s">
        <v>141</v>
      </c>
    </row>
    <row r="15" spans="1:16" x14ac:dyDescent="0.2">
      <c r="B15" s="161" t="s">
        <v>18</v>
      </c>
    </row>
    <row r="16" spans="1:16" x14ac:dyDescent="0.2">
      <c r="O16" s="207" t="s">
        <v>21</v>
      </c>
      <c r="P16" s="207"/>
    </row>
    <row r="18" spans="1:16" x14ac:dyDescent="0.2">
      <c r="O18" s="117"/>
    </row>
    <row r="19" spans="1:16" x14ac:dyDescent="0.2">
      <c r="O19" s="117"/>
    </row>
    <row r="21" spans="1:16" x14ac:dyDescent="0.2">
      <c r="O21" s="207" t="s">
        <v>22</v>
      </c>
      <c r="P21" s="207"/>
    </row>
    <row r="23" spans="1:16" ht="13.5" thickBot="1" x14ac:dyDescent="0.25"/>
    <row r="24" spans="1:16" ht="16.5" thickBot="1" x14ac:dyDescent="0.3">
      <c r="A24" s="161" t="s">
        <v>18</v>
      </c>
      <c r="B24" s="161" t="s">
        <v>18</v>
      </c>
      <c r="C24" s="11" t="s">
        <v>138</v>
      </c>
      <c r="D24" s="29"/>
      <c r="E24" s="119"/>
      <c r="F24" s="119"/>
      <c r="G24" s="119"/>
      <c r="H24" s="31"/>
      <c r="I24" s="11"/>
      <c r="J24" s="11"/>
      <c r="K24" s="11"/>
      <c r="L24" s="11"/>
      <c r="N24" s="5" t="s">
        <v>82</v>
      </c>
      <c r="O24" s="206" t="s">
        <v>83</v>
      </c>
      <c r="P24" s="206"/>
    </row>
    <row r="25" spans="1:16" x14ac:dyDescent="0.2">
      <c r="A25" s="161" t="s">
        <v>18</v>
      </c>
      <c r="B25" s="161" t="s">
        <v>18</v>
      </c>
    </row>
    <row r="26" spans="1:16" x14ac:dyDescent="0.2">
      <c r="B26" s="161" t="s">
        <v>18</v>
      </c>
      <c r="O26" s="207" t="s">
        <v>20</v>
      </c>
      <c r="P26" s="207"/>
    </row>
    <row r="27" spans="1:16" x14ac:dyDescent="0.2">
      <c r="B27" s="161" t="s">
        <v>18</v>
      </c>
    </row>
    <row r="28" spans="1:16" ht="89.25" x14ac:dyDescent="0.2">
      <c r="B28" s="161" t="s">
        <v>18</v>
      </c>
      <c r="O28" s="114" t="s">
        <v>139</v>
      </c>
      <c r="P28" s="115" t="s">
        <v>142</v>
      </c>
    </row>
    <row r="29" spans="1:16" x14ac:dyDescent="0.2">
      <c r="B29" s="161" t="s">
        <v>18</v>
      </c>
    </row>
    <row r="30" spans="1:16" x14ac:dyDescent="0.2">
      <c r="O30" s="207" t="s">
        <v>21</v>
      </c>
      <c r="P30" s="207"/>
    </row>
    <row r="32" spans="1:16" x14ac:dyDescent="0.2">
      <c r="O32" s="117"/>
    </row>
    <row r="33" spans="1:16" x14ac:dyDescent="0.2">
      <c r="O33" s="117"/>
    </row>
    <row r="35" spans="1:16" x14ac:dyDescent="0.2">
      <c r="O35" s="207" t="s">
        <v>22</v>
      </c>
      <c r="P35" s="207"/>
    </row>
    <row r="38" spans="1:16" ht="15.75" x14ac:dyDescent="0.25">
      <c r="A38" s="161" t="s">
        <v>18</v>
      </c>
      <c r="B38" s="161" t="s">
        <v>18</v>
      </c>
      <c r="C38" s="8"/>
      <c r="E38" s="8"/>
      <c r="F38" s="8"/>
      <c r="G38" s="8"/>
      <c r="H38" s="8"/>
      <c r="I38" s="8"/>
      <c r="J38" s="8"/>
      <c r="K38" s="8"/>
      <c r="L38" s="8"/>
      <c r="N38" s="9" t="s">
        <v>84</v>
      </c>
      <c r="O38" s="208" t="s">
        <v>85</v>
      </c>
      <c r="P38" s="208"/>
    </row>
    <row r="39" spans="1:16" ht="13.5" thickBot="1" x14ac:dyDescent="0.25">
      <c r="A39" s="161" t="s">
        <v>18</v>
      </c>
      <c r="B39" s="161" t="s">
        <v>18</v>
      </c>
    </row>
    <row r="40" spans="1:16" ht="16.5" thickBot="1" x14ac:dyDescent="0.3">
      <c r="A40" s="161" t="s">
        <v>18</v>
      </c>
      <c r="B40" s="161" t="s">
        <v>18</v>
      </c>
      <c r="C40" s="11" t="s">
        <v>138</v>
      </c>
      <c r="D40" s="29"/>
      <c r="E40" s="119"/>
      <c r="F40" s="119"/>
      <c r="G40" s="119"/>
      <c r="H40" s="31"/>
      <c r="I40" s="11"/>
      <c r="J40" s="11"/>
      <c r="K40" s="11"/>
      <c r="L40" s="11"/>
      <c r="N40" s="5" t="s">
        <v>86</v>
      </c>
      <c r="O40" s="206" t="s">
        <v>87</v>
      </c>
      <c r="P40" s="206"/>
    </row>
    <row r="41" spans="1:16" x14ac:dyDescent="0.2">
      <c r="A41" s="161" t="s">
        <v>18</v>
      </c>
      <c r="B41" s="161" t="s">
        <v>18</v>
      </c>
    </row>
    <row r="42" spans="1:16" x14ac:dyDescent="0.2">
      <c r="B42" s="161" t="s">
        <v>18</v>
      </c>
      <c r="O42" s="207" t="s">
        <v>20</v>
      </c>
      <c r="P42" s="207"/>
    </row>
    <row r="43" spans="1:16" x14ac:dyDescent="0.2">
      <c r="B43" s="161" t="s">
        <v>18</v>
      </c>
    </row>
    <row r="44" spans="1:16" x14ac:dyDescent="0.2">
      <c r="B44" s="161" t="s">
        <v>18</v>
      </c>
      <c r="O44" s="117" t="s">
        <v>139</v>
      </c>
      <c r="P44" s="118" t="s">
        <v>143</v>
      </c>
    </row>
    <row r="45" spans="1:16" x14ac:dyDescent="0.2">
      <c r="B45" s="161" t="s">
        <v>18</v>
      </c>
    </row>
    <row r="46" spans="1:16" x14ac:dyDescent="0.2">
      <c r="O46" s="207" t="s">
        <v>21</v>
      </c>
      <c r="P46" s="207"/>
    </row>
    <row r="48" spans="1:16" x14ac:dyDescent="0.2">
      <c r="O48" s="117"/>
    </row>
    <row r="49" spans="1:16" x14ac:dyDescent="0.2">
      <c r="O49" s="117"/>
    </row>
    <row r="51" spans="1:16" x14ac:dyDescent="0.2">
      <c r="O51" s="207" t="s">
        <v>22</v>
      </c>
      <c r="P51" s="207"/>
    </row>
    <row r="53" spans="1:16" ht="13.5" thickBot="1" x14ac:dyDescent="0.25"/>
    <row r="54" spans="1:16" ht="16.5" thickBot="1" x14ac:dyDescent="0.3">
      <c r="A54" s="161" t="s">
        <v>18</v>
      </c>
      <c r="B54" s="161" t="s">
        <v>18</v>
      </c>
      <c r="C54" s="11" t="s">
        <v>138</v>
      </c>
      <c r="D54" s="29"/>
      <c r="E54" s="30"/>
      <c r="F54" s="119"/>
      <c r="G54" s="119"/>
      <c r="H54" s="31"/>
      <c r="I54" s="11"/>
      <c r="J54" s="11"/>
      <c r="K54" s="11"/>
      <c r="L54" s="11"/>
      <c r="N54" s="5" t="s">
        <v>88</v>
      </c>
      <c r="O54" s="206" t="s">
        <v>89</v>
      </c>
      <c r="P54" s="206"/>
    </row>
    <row r="55" spans="1:16" x14ac:dyDescent="0.2">
      <c r="A55" s="161" t="s">
        <v>18</v>
      </c>
      <c r="B55" s="161" t="s">
        <v>18</v>
      </c>
    </row>
    <row r="56" spans="1:16" x14ac:dyDescent="0.2">
      <c r="B56" s="161" t="s">
        <v>18</v>
      </c>
      <c r="O56" s="207" t="s">
        <v>20</v>
      </c>
      <c r="P56" s="207"/>
    </row>
    <row r="57" spans="1:16" x14ac:dyDescent="0.2">
      <c r="B57" s="161" t="s">
        <v>18</v>
      </c>
    </row>
    <row r="58" spans="1:16" x14ac:dyDescent="0.2">
      <c r="B58" s="161" t="s">
        <v>18</v>
      </c>
      <c r="O58" s="117" t="s">
        <v>139</v>
      </c>
      <c r="P58" s="118" t="s">
        <v>140</v>
      </c>
    </row>
    <row r="59" spans="1:16" x14ac:dyDescent="0.2">
      <c r="B59" s="161" t="s">
        <v>18</v>
      </c>
    </row>
    <row r="60" spans="1:16" x14ac:dyDescent="0.2">
      <c r="O60" s="207" t="s">
        <v>21</v>
      </c>
      <c r="P60" s="207"/>
    </row>
    <row r="62" spans="1:16" x14ac:dyDescent="0.2">
      <c r="O62" s="117"/>
    </row>
    <row r="63" spans="1:16" x14ac:dyDescent="0.2">
      <c r="O63" s="117"/>
    </row>
    <row r="65" spans="1:16" x14ac:dyDescent="0.2">
      <c r="O65" s="207" t="s">
        <v>22</v>
      </c>
      <c r="P65" s="207"/>
    </row>
    <row r="67" spans="1:16" ht="13.5" thickBot="1" x14ac:dyDescent="0.25"/>
    <row r="68" spans="1:16" ht="16.5" thickBot="1" x14ac:dyDescent="0.3">
      <c r="A68" s="161" t="s">
        <v>18</v>
      </c>
      <c r="B68" s="161" t="s">
        <v>18</v>
      </c>
      <c r="C68" s="11" t="s">
        <v>138</v>
      </c>
      <c r="D68" s="29"/>
      <c r="E68" s="119"/>
      <c r="F68" s="119"/>
      <c r="G68" s="119"/>
      <c r="H68" s="31"/>
      <c r="I68" s="11"/>
      <c r="J68" s="11"/>
      <c r="K68" s="11"/>
      <c r="L68" s="11"/>
      <c r="N68" s="5" t="s">
        <v>90</v>
      </c>
      <c r="O68" s="206" t="s">
        <v>91</v>
      </c>
      <c r="P68" s="206"/>
    </row>
    <row r="69" spans="1:16" x14ac:dyDescent="0.2">
      <c r="A69" s="161" t="s">
        <v>18</v>
      </c>
      <c r="B69" s="161" t="s">
        <v>18</v>
      </c>
    </row>
    <row r="70" spans="1:16" x14ac:dyDescent="0.2">
      <c r="B70" s="161" t="s">
        <v>18</v>
      </c>
      <c r="O70" s="207" t="s">
        <v>20</v>
      </c>
      <c r="P70" s="207"/>
    </row>
    <row r="71" spans="1:16" x14ac:dyDescent="0.2">
      <c r="B71" s="161" t="s">
        <v>18</v>
      </c>
    </row>
    <row r="72" spans="1:16" ht="51" x14ac:dyDescent="0.2">
      <c r="B72" s="161" t="s">
        <v>18</v>
      </c>
      <c r="O72" s="114" t="s">
        <v>139</v>
      </c>
      <c r="P72" s="115" t="s">
        <v>144</v>
      </c>
    </row>
    <row r="73" spans="1:16" x14ac:dyDescent="0.2">
      <c r="B73" s="161" t="s">
        <v>18</v>
      </c>
    </row>
    <row r="74" spans="1:16" x14ac:dyDescent="0.2">
      <c r="O74" s="207" t="s">
        <v>21</v>
      </c>
      <c r="P74" s="207"/>
    </row>
    <row r="76" spans="1:16" x14ac:dyDescent="0.2">
      <c r="O76" s="117"/>
    </row>
    <row r="77" spans="1:16" x14ac:dyDescent="0.2">
      <c r="O77" s="117"/>
    </row>
    <row r="79" spans="1:16" x14ac:dyDescent="0.2">
      <c r="O79" s="207" t="s">
        <v>22</v>
      </c>
      <c r="P79" s="207"/>
    </row>
    <row r="81" spans="1:16" ht="13.5" thickBot="1" x14ac:dyDescent="0.25"/>
    <row r="82" spans="1:16" ht="16.5" thickBot="1" x14ac:dyDescent="0.3">
      <c r="A82" s="161" t="s">
        <v>18</v>
      </c>
      <c r="B82" s="161" t="s">
        <v>18</v>
      </c>
      <c r="C82" s="11" t="s">
        <v>138</v>
      </c>
      <c r="D82" s="29"/>
      <c r="E82" s="119"/>
      <c r="F82" s="119"/>
      <c r="G82" s="119"/>
      <c r="H82" s="31"/>
      <c r="I82" s="11"/>
      <c r="J82" s="11"/>
      <c r="K82" s="11"/>
      <c r="L82" s="11"/>
      <c r="N82" s="5" t="s">
        <v>92</v>
      </c>
      <c r="O82" s="206" t="s">
        <v>93</v>
      </c>
      <c r="P82" s="206"/>
    </row>
    <row r="83" spans="1:16" x14ac:dyDescent="0.2">
      <c r="A83" s="161" t="s">
        <v>18</v>
      </c>
      <c r="B83" s="161" t="s">
        <v>18</v>
      </c>
    </row>
    <row r="84" spans="1:16" x14ac:dyDescent="0.2">
      <c r="B84" s="161" t="s">
        <v>18</v>
      </c>
      <c r="O84" s="207" t="s">
        <v>20</v>
      </c>
      <c r="P84" s="207"/>
    </row>
    <row r="85" spans="1:16" x14ac:dyDescent="0.2">
      <c r="B85" s="161" t="s">
        <v>18</v>
      </c>
    </row>
    <row r="86" spans="1:16" ht="38.25" x14ac:dyDescent="0.2">
      <c r="B86" s="161" t="s">
        <v>18</v>
      </c>
      <c r="O86" s="114" t="s">
        <v>139</v>
      </c>
      <c r="P86" s="115" t="s">
        <v>145</v>
      </c>
    </row>
    <row r="87" spans="1:16" x14ac:dyDescent="0.2">
      <c r="B87" s="161" t="s">
        <v>18</v>
      </c>
    </row>
    <row r="88" spans="1:16" x14ac:dyDescent="0.2">
      <c r="O88" s="207" t="s">
        <v>21</v>
      </c>
      <c r="P88" s="207"/>
    </row>
    <row r="90" spans="1:16" x14ac:dyDescent="0.2">
      <c r="O90" s="117"/>
    </row>
    <row r="91" spans="1:16" x14ac:dyDescent="0.2">
      <c r="O91" s="117"/>
    </row>
    <row r="93" spans="1:16" x14ac:dyDescent="0.2">
      <c r="O93" s="207" t="s">
        <v>22</v>
      </c>
      <c r="P93" s="207"/>
    </row>
    <row r="95" spans="1:16" ht="13.5" thickBot="1" x14ac:dyDescent="0.25"/>
    <row r="96" spans="1:16" ht="16.5" thickBot="1" x14ac:dyDescent="0.3">
      <c r="A96" s="161" t="s">
        <v>18</v>
      </c>
      <c r="B96" s="161" t="s">
        <v>18</v>
      </c>
      <c r="C96" s="11" t="s">
        <v>138</v>
      </c>
      <c r="D96" s="29"/>
      <c r="E96" s="119"/>
      <c r="F96" s="119"/>
      <c r="G96" s="119"/>
      <c r="H96" s="31"/>
      <c r="I96" s="11"/>
      <c r="J96" s="11"/>
      <c r="K96" s="11"/>
      <c r="L96" s="11"/>
      <c r="N96" s="5" t="s">
        <v>94</v>
      </c>
      <c r="O96" s="206" t="s">
        <v>95</v>
      </c>
      <c r="P96" s="206"/>
    </row>
    <row r="97" spans="1:16" x14ac:dyDescent="0.2">
      <c r="A97" s="161" t="s">
        <v>18</v>
      </c>
      <c r="B97" s="161" t="s">
        <v>18</v>
      </c>
    </row>
    <row r="98" spans="1:16" x14ac:dyDescent="0.2">
      <c r="B98" s="161" t="s">
        <v>18</v>
      </c>
      <c r="O98" s="207" t="s">
        <v>20</v>
      </c>
      <c r="P98" s="207"/>
    </row>
    <row r="99" spans="1:16" x14ac:dyDescent="0.2">
      <c r="B99" s="161" t="s">
        <v>18</v>
      </c>
    </row>
    <row r="100" spans="1:16" ht="38.25" x14ac:dyDescent="0.2">
      <c r="B100" s="161" t="s">
        <v>18</v>
      </c>
      <c r="O100" s="114" t="s">
        <v>139</v>
      </c>
      <c r="P100" s="115" t="s">
        <v>146</v>
      </c>
    </row>
    <row r="101" spans="1:16" x14ac:dyDescent="0.2">
      <c r="B101" s="161" t="s">
        <v>18</v>
      </c>
    </row>
    <row r="102" spans="1:16" x14ac:dyDescent="0.2">
      <c r="O102" s="207" t="s">
        <v>21</v>
      </c>
      <c r="P102" s="207"/>
    </row>
    <row r="104" spans="1:16" x14ac:dyDescent="0.2">
      <c r="O104" s="117"/>
    </row>
    <row r="105" spans="1:16" x14ac:dyDescent="0.2">
      <c r="O105" s="117"/>
    </row>
    <row r="107" spans="1:16" x14ac:dyDescent="0.2">
      <c r="O107" s="207" t="s">
        <v>22</v>
      </c>
      <c r="P107" s="207"/>
    </row>
    <row r="109" spans="1:16" ht="13.5" thickBot="1" x14ac:dyDescent="0.25"/>
    <row r="110" spans="1:16" ht="16.5" thickBot="1" x14ac:dyDescent="0.3">
      <c r="A110" s="161" t="s">
        <v>18</v>
      </c>
      <c r="B110" s="161" t="s">
        <v>18</v>
      </c>
      <c r="C110" s="11" t="s">
        <v>138</v>
      </c>
      <c r="D110" s="29"/>
      <c r="E110" s="11"/>
      <c r="F110" s="30"/>
      <c r="G110" s="119"/>
      <c r="H110" s="31"/>
      <c r="I110" s="11"/>
      <c r="J110" s="11"/>
      <c r="K110" s="11"/>
      <c r="L110" s="11"/>
      <c r="N110" s="5" t="s">
        <v>96</v>
      </c>
      <c r="O110" s="206" t="s">
        <v>97</v>
      </c>
      <c r="P110" s="206"/>
    </row>
    <row r="111" spans="1:16" x14ac:dyDescent="0.2">
      <c r="A111" s="161" t="s">
        <v>18</v>
      </c>
      <c r="B111" s="161" t="s">
        <v>18</v>
      </c>
    </row>
    <row r="112" spans="1:16" x14ac:dyDescent="0.2">
      <c r="B112" s="161" t="s">
        <v>18</v>
      </c>
      <c r="O112" s="207" t="s">
        <v>20</v>
      </c>
      <c r="P112" s="207"/>
    </row>
    <row r="113" spans="1:16" x14ac:dyDescent="0.2">
      <c r="B113" s="161" t="s">
        <v>18</v>
      </c>
    </row>
    <row r="114" spans="1:16" x14ac:dyDescent="0.2">
      <c r="B114" s="161" t="s">
        <v>18</v>
      </c>
      <c r="O114" s="114" t="s">
        <v>139</v>
      </c>
      <c r="P114" s="113" t="s">
        <v>147</v>
      </c>
    </row>
    <row r="115" spans="1:16" x14ac:dyDescent="0.2">
      <c r="B115" s="161" t="s">
        <v>18</v>
      </c>
    </row>
    <row r="116" spans="1:16" x14ac:dyDescent="0.2">
      <c r="O116" s="207" t="s">
        <v>21</v>
      </c>
      <c r="P116" s="207"/>
    </row>
    <row r="118" spans="1:16" x14ac:dyDescent="0.2">
      <c r="O118" s="117"/>
    </row>
    <row r="119" spans="1:16" x14ac:dyDescent="0.2">
      <c r="O119" s="117"/>
    </row>
    <row r="121" spans="1:16" x14ac:dyDescent="0.2">
      <c r="O121" s="207" t="s">
        <v>22</v>
      </c>
      <c r="P121" s="207"/>
    </row>
    <row r="123" spans="1:16" ht="13.5" thickBot="1" x14ac:dyDescent="0.25"/>
    <row r="124" spans="1:16" ht="16.5" thickBot="1" x14ac:dyDescent="0.3">
      <c r="A124" s="161" t="s">
        <v>18</v>
      </c>
      <c r="B124" s="161" t="s">
        <v>18</v>
      </c>
      <c r="C124" s="11" t="s">
        <v>138</v>
      </c>
      <c r="D124" s="29"/>
      <c r="E124" s="11"/>
      <c r="F124" s="30"/>
      <c r="G124" s="119"/>
      <c r="H124" s="31"/>
      <c r="I124" s="11"/>
      <c r="J124" s="11"/>
      <c r="K124" s="11"/>
      <c r="L124" s="11"/>
      <c r="N124" s="5" t="s">
        <v>98</v>
      </c>
      <c r="O124" s="206" t="s">
        <v>99</v>
      </c>
      <c r="P124" s="206"/>
    </row>
    <row r="125" spans="1:16" x14ac:dyDescent="0.2">
      <c r="A125" s="161" t="s">
        <v>18</v>
      </c>
      <c r="B125" s="161" t="s">
        <v>18</v>
      </c>
    </row>
    <row r="126" spans="1:16" x14ac:dyDescent="0.2">
      <c r="B126" s="161" t="s">
        <v>18</v>
      </c>
      <c r="O126" s="207" t="s">
        <v>20</v>
      </c>
      <c r="P126" s="207"/>
    </row>
    <row r="127" spans="1:16" x14ac:dyDescent="0.2">
      <c r="B127" s="161" t="s">
        <v>18</v>
      </c>
    </row>
    <row r="128" spans="1:16" ht="63.75" x14ac:dyDescent="0.2">
      <c r="B128" s="161" t="s">
        <v>18</v>
      </c>
      <c r="O128" s="114" t="s">
        <v>139</v>
      </c>
      <c r="P128" s="115" t="s">
        <v>148</v>
      </c>
    </row>
    <row r="129" spans="1:16" x14ac:dyDescent="0.2">
      <c r="B129" s="161" t="s">
        <v>18</v>
      </c>
    </row>
    <row r="130" spans="1:16" x14ac:dyDescent="0.2">
      <c r="O130" s="207" t="s">
        <v>21</v>
      </c>
      <c r="P130" s="207"/>
    </row>
    <row r="132" spans="1:16" x14ac:dyDescent="0.2">
      <c r="O132" s="117"/>
    </row>
    <row r="133" spans="1:16" x14ac:dyDescent="0.2">
      <c r="O133" s="117"/>
    </row>
    <row r="135" spans="1:16" x14ac:dyDescent="0.2">
      <c r="O135" s="207" t="s">
        <v>22</v>
      </c>
      <c r="P135" s="207"/>
    </row>
    <row r="138" spans="1:16" ht="15.75" x14ac:dyDescent="0.25">
      <c r="A138" s="161" t="s">
        <v>18</v>
      </c>
      <c r="B138" s="161" t="s">
        <v>18</v>
      </c>
      <c r="C138" s="8"/>
      <c r="E138" s="8"/>
      <c r="F138" s="8"/>
      <c r="G138" s="8"/>
      <c r="H138" s="8"/>
      <c r="I138" s="8"/>
      <c r="J138" s="8"/>
      <c r="K138" s="8"/>
      <c r="L138" s="8"/>
      <c r="N138" s="9" t="s">
        <v>100</v>
      </c>
      <c r="O138" s="208" t="s">
        <v>101</v>
      </c>
      <c r="P138" s="208"/>
    </row>
    <row r="139" spans="1:16" ht="13.5" thickBot="1" x14ac:dyDescent="0.25">
      <c r="A139" s="161" t="s">
        <v>18</v>
      </c>
      <c r="B139" s="161" t="s">
        <v>18</v>
      </c>
    </row>
    <row r="140" spans="1:16" ht="16.5" thickBot="1" x14ac:dyDescent="0.3">
      <c r="A140" s="161" t="s">
        <v>18</v>
      </c>
      <c r="B140" s="161" t="s">
        <v>18</v>
      </c>
      <c r="C140" s="11" t="s">
        <v>138</v>
      </c>
      <c r="D140" s="29"/>
      <c r="E140" s="119"/>
      <c r="F140" s="31"/>
      <c r="G140" s="11"/>
      <c r="H140" s="11"/>
      <c r="I140" s="11"/>
      <c r="J140" s="11"/>
      <c r="K140" s="11"/>
      <c r="L140" s="11"/>
      <c r="N140" s="5" t="s">
        <v>102</v>
      </c>
      <c r="O140" s="206" t="s">
        <v>103</v>
      </c>
      <c r="P140" s="206"/>
    </row>
    <row r="141" spans="1:16" x14ac:dyDescent="0.2">
      <c r="A141" s="161" t="s">
        <v>18</v>
      </c>
      <c r="B141" s="161" t="s">
        <v>18</v>
      </c>
    </row>
    <row r="142" spans="1:16" x14ac:dyDescent="0.2">
      <c r="B142" s="161" t="s">
        <v>18</v>
      </c>
      <c r="O142" s="207" t="s">
        <v>20</v>
      </c>
      <c r="P142" s="207"/>
    </row>
    <row r="143" spans="1:16" x14ac:dyDescent="0.2">
      <c r="B143" s="161" t="s">
        <v>18</v>
      </c>
    </row>
    <row r="144" spans="1:16" ht="63.75" x14ac:dyDescent="0.2">
      <c r="B144" s="161" t="s">
        <v>18</v>
      </c>
      <c r="O144" s="114" t="s">
        <v>139</v>
      </c>
      <c r="P144" s="115" t="s">
        <v>149</v>
      </c>
    </row>
    <row r="145" spans="1:16" x14ac:dyDescent="0.2">
      <c r="B145" s="161" t="s">
        <v>18</v>
      </c>
    </row>
    <row r="146" spans="1:16" x14ac:dyDescent="0.2">
      <c r="O146" s="207" t="s">
        <v>21</v>
      </c>
      <c r="P146" s="207"/>
    </row>
    <row r="148" spans="1:16" x14ac:dyDescent="0.2">
      <c r="O148" s="117"/>
    </row>
    <row r="149" spans="1:16" x14ac:dyDescent="0.2">
      <c r="O149" s="117"/>
    </row>
    <row r="151" spans="1:16" x14ac:dyDescent="0.2">
      <c r="O151" s="207" t="s">
        <v>22</v>
      </c>
      <c r="P151" s="207"/>
    </row>
    <row r="153" spans="1:16" ht="13.5" thickBot="1" x14ac:dyDescent="0.25"/>
    <row r="154" spans="1:16" ht="16.5" thickBot="1" x14ac:dyDescent="0.3">
      <c r="A154" s="161" t="s">
        <v>18</v>
      </c>
      <c r="B154" s="161" t="s">
        <v>18</v>
      </c>
      <c r="C154" s="11">
        <v>2</v>
      </c>
      <c r="D154" s="29"/>
      <c r="E154" s="11"/>
      <c r="F154" s="30"/>
      <c r="G154" s="119"/>
      <c r="H154" s="31"/>
      <c r="I154" s="11"/>
      <c r="J154" s="11"/>
      <c r="K154" s="11"/>
      <c r="L154" s="11"/>
      <c r="N154" s="5" t="s">
        <v>104</v>
      </c>
      <c r="O154" s="206" t="s">
        <v>105</v>
      </c>
      <c r="P154" s="206"/>
    </row>
    <row r="155" spans="1:16" x14ac:dyDescent="0.2">
      <c r="A155" s="161" t="s">
        <v>18</v>
      </c>
      <c r="B155" s="161" t="s">
        <v>18</v>
      </c>
    </row>
    <row r="156" spans="1:16" x14ac:dyDescent="0.2">
      <c r="B156" s="161" t="s">
        <v>18</v>
      </c>
      <c r="O156" s="207" t="s">
        <v>20</v>
      </c>
      <c r="P156" s="207"/>
    </row>
    <row r="157" spans="1:16" x14ac:dyDescent="0.2">
      <c r="B157" s="161" t="s">
        <v>18</v>
      </c>
    </row>
    <row r="158" spans="1:16" ht="76.5" x14ac:dyDescent="0.2">
      <c r="B158" s="161" t="s">
        <v>18</v>
      </c>
      <c r="O158" s="114">
        <v>1</v>
      </c>
      <c r="P158" s="115" t="s">
        <v>150</v>
      </c>
    </row>
    <row r="159" spans="1:16" ht="25.5" x14ac:dyDescent="0.2">
      <c r="B159" s="161" t="s">
        <v>18</v>
      </c>
      <c r="O159" s="114">
        <v>1</v>
      </c>
      <c r="P159" s="115" t="s">
        <v>151</v>
      </c>
    </row>
    <row r="160" spans="1:16" x14ac:dyDescent="0.2">
      <c r="B160" s="161" t="s">
        <v>18</v>
      </c>
    </row>
    <row r="161" spans="1:16" x14ac:dyDescent="0.2">
      <c r="O161" s="207" t="s">
        <v>21</v>
      </c>
      <c r="P161" s="207"/>
    </row>
    <row r="163" spans="1:16" x14ac:dyDescent="0.2">
      <c r="O163" s="117"/>
    </row>
    <row r="164" spans="1:16" x14ac:dyDescent="0.2">
      <c r="O164" s="117"/>
    </row>
    <row r="166" spans="1:16" x14ac:dyDescent="0.2">
      <c r="O166" s="207" t="s">
        <v>22</v>
      </c>
      <c r="P166" s="207"/>
    </row>
    <row r="169" spans="1:16" ht="15.75" x14ac:dyDescent="0.25">
      <c r="A169" s="161" t="s">
        <v>18</v>
      </c>
      <c r="B169" s="161" t="s">
        <v>18</v>
      </c>
      <c r="C169" s="8"/>
      <c r="E169" s="8"/>
      <c r="F169" s="8"/>
      <c r="G169" s="8"/>
      <c r="H169" s="8"/>
      <c r="I169" s="8"/>
      <c r="J169" s="8"/>
      <c r="K169" s="8"/>
      <c r="L169" s="8"/>
      <c r="N169" s="9" t="s">
        <v>106</v>
      </c>
      <c r="O169" s="208" t="s">
        <v>107</v>
      </c>
      <c r="P169" s="208"/>
    </row>
    <row r="170" spans="1:16" ht="13.5" thickBot="1" x14ac:dyDescent="0.25">
      <c r="A170" s="161" t="s">
        <v>18</v>
      </c>
      <c r="B170" s="161" t="s">
        <v>18</v>
      </c>
    </row>
    <row r="171" spans="1:16" ht="16.5" thickBot="1" x14ac:dyDescent="0.3">
      <c r="A171" s="161" t="s">
        <v>18</v>
      </c>
      <c r="B171" s="161" t="s">
        <v>18</v>
      </c>
      <c r="C171" s="11">
        <v>6</v>
      </c>
      <c r="D171" s="29"/>
      <c r="E171" s="119"/>
      <c r="F171" s="119"/>
      <c r="G171" s="119"/>
      <c r="H171" s="31"/>
      <c r="I171" s="11"/>
      <c r="J171" s="11"/>
      <c r="K171" s="11"/>
      <c r="L171" s="11"/>
      <c r="N171" s="5" t="s">
        <v>108</v>
      </c>
      <c r="O171" s="206" t="s">
        <v>109</v>
      </c>
      <c r="P171" s="206"/>
    </row>
    <row r="172" spans="1:16" x14ac:dyDescent="0.2">
      <c r="A172" s="161" t="s">
        <v>18</v>
      </c>
      <c r="B172" s="161" t="s">
        <v>18</v>
      </c>
    </row>
    <row r="173" spans="1:16" x14ac:dyDescent="0.2">
      <c r="B173" s="161" t="s">
        <v>18</v>
      </c>
      <c r="O173" s="207" t="s">
        <v>20</v>
      </c>
      <c r="P173" s="207"/>
    </row>
    <row r="174" spans="1:16" x14ac:dyDescent="0.2">
      <c r="B174" s="161" t="s">
        <v>18</v>
      </c>
    </row>
    <row r="175" spans="1:16" ht="51" x14ac:dyDescent="0.2">
      <c r="B175" s="161" t="s">
        <v>18</v>
      </c>
      <c r="O175" s="114">
        <v>2</v>
      </c>
      <c r="P175" s="115" t="s">
        <v>152</v>
      </c>
    </row>
    <row r="176" spans="1:16" x14ac:dyDescent="0.2">
      <c r="B176" s="161" t="s">
        <v>18</v>
      </c>
      <c r="O176" s="114">
        <v>4</v>
      </c>
      <c r="P176" s="113" t="s">
        <v>153</v>
      </c>
    </row>
    <row r="177" spans="1:16" x14ac:dyDescent="0.2">
      <c r="B177" s="161" t="s">
        <v>18</v>
      </c>
    </row>
    <row r="178" spans="1:16" x14ac:dyDescent="0.2">
      <c r="O178" s="207" t="s">
        <v>21</v>
      </c>
      <c r="P178" s="207"/>
    </row>
    <row r="180" spans="1:16" x14ac:dyDescent="0.2">
      <c r="O180" s="117"/>
    </row>
    <row r="181" spans="1:16" x14ac:dyDescent="0.2">
      <c r="O181" s="117"/>
    </row>
    <row r="183" spans="1:16" x14ac:dyDescent="0.2">
      <c r="O183" s="207" t="s">
        <v>22</v>
      </c>
      <c r="P183" s="207"/>
    </row>
    <row r="185" spans="1:16" ht="13.5" thickBot="1" x14ac:dyDescent="0.25"/>
    <row r="186" spans="1:16" ht="16.5" thickBot="1" x14ac:dyDescent="0.3">
      <c r="A186" s="161" t="s">
        <v>18</v>
      </c>
      <c r="B186" s="161" t="s">
        <v>18</v>
      </c>
      <c r="C186" s="11">
        <v>2</v>
      </c>
      <c r="D186" s="29"/>
      <c r="E186" s="30"/>
      <c r="F186" s="119"/>
      <c r="G186" s="31"/>
      <c r="H186" s="11"/>
      <c r="I186" s="11"/>
      <c r="J186" s="11"/>
      <c r="K186" s="11"/>
      <c r="L186" s="11"/>
      <c r="N186" s="5" t="s">
        <v>110</v>
      </c>
      <c r="O186" s="206" t="s">
        <v>111</v>
      </c>
      <c r="P186" s="206"/>
    </row>
    <row r="187" spans="1:16" x14ac:dyDescent="0.2">
      <c r="A187" s="161" t="s">
        <v>18</v>
      </c>
      <c r="B187" s="161" t="s">
        <v>18</v>
      </c>
    </row>
    <row r="188" spans="1:16" x14ac:dyDescent="0.2">
      <c r="B188" s="161" t="s">
        <v>18</v>
      </c>
      <c r="O188" s="207" t="s">
        <v>20</v>
      </c>
      <c r="P188" s="207"/>
    </row>
    <row r="189" spans="1:16" x14ac:dyDescent="0.2">
      <c r="B189" s="161" t="s">
        <v>18</v>
      </c>
    </row>
    <row r="190" spans="1:16" ht="114.75" x14ac:dyDescent="0.2">
      <c r="B190" s="161" t="s">
        <v>18</v>
      </c>
      <c r="O190" s="114">
        <v>2</v>
      </c>
      <c r="P190" s="115" t="s">
        <v>154</v>
      </c>
    </row>
    <row r="191" spans="1:16" x14ac:dyDescent="0.2">
      <c r="B191" s="161" t="s">
        <v>18</v>
      </c>
    </row>
    <row r="192" spans="1:16" x14ac:dyDescent="0.2">
      <c r="O192" s="207" t="s">
        <v>21</v>
      </c>
      <c r="P192" s="207"/>
    </row>
    <row r="194" spans="1:16" x14ac:dyDescent="0.2">
      <c r="O194" s="117"/>
    </row>
    <row r="195" spans="1:16" x14ac:dyDescent="0.2">
      <c r="O195" s="117"/>
    </row>
    <row r="197" spans="1:16" x14ac:dyDescent="0.2">
      <c r="O197" s="207" t="s">
        <v>22</v>
      </c>
      <c r="P197" s="207"/>
    </row>
    <row r="200" spans="1:16" ht="15.75" x14ac:dyDescent="0.25">
      <c r="A200" s="161" t="s">
        <v>18</v>
      </c>
      <c r="B200" s="161" t="s">
        <v>18</v>
      </c>
      <c r="C200" s="8"/>
      <c r="E200" s="8"/>
      <c r="F200" s="8"/>
      <c r="G200" s="8"/>
      <c r="H200" s="8"/>
      <c r="I200" s="8"/>
      <c r="J200" s="8"/>
      <c r="K200" s="8"/>
      <c r="L200" s="8"/>
      <c r="N200" s="9" t="s">
        <v>112</v>
      </c>
      <c r="O200" s="208" t="s">
        <v>113</v>
      </c>
      <c r="P200" s="208"/>
    </row>
    <row r="201" spans="1:16" ht="13.5" thickBot="1" x14ac:dyDescent="0.25">
      <c r="A201" s="161" t="s">
        <v>18</v>
      </c>
      <c r="B201" s="161" t="s">
        <v>18</v>
      </c>
    </row>
    <row r="202" spans="1:16" ht="16.5" thickBot="1" x14ac:dyDescent="0.3">
      <c r="A202" s="161" t="s">
        <v>18</v>
      </c>
      <c r="B202" s="161" t="s">
        <v>18</v>
      </c>
      <c r="C202" s="11">
        <v>2</v>
      </c>
      <c r="D202" s="29"/>
      <c r="E202" s="11"/>
      <c r="F202" s="30"/>
      <c r="G202" s="119"/>
      <c r="H202" s="119"/>
      <c r="I202" s="119"/>
      <c r="J202" s="119"/>
      <c r="K202" s="119"/>
      <c r="L202" s="119"/>
      <c r="N202" s="5" t="s">
        <v>114</v>
      </c>
      <c r="O202" s="206" t="s">
        <v>115</v>
      </c>
      <c r="P202" s="206"/>
    </row>
    <row r="203" spans="1:16" x14ac:dyDescent="0.2">
      <c r="A203" s="161" t="s">
        <v>18</v>
      </c>
      <c r="B203" s="161" t="s">
        <v>18</v>
      </c>
    </row>
    <row r="204" spans="1:16" x14ac:dyDescent="0.2">
      <c r="B204" s="161" t="s">
        <v>18</v>
      </c>
      <c r="O204" s="207" t="s">
        <v>20</v>
      </c>
      <c r="P204" s="207"/>
    </row>
    <row r="205" spans="1:16" x14ac:dyDescent="0.2">
      <c r="B205" s="161" t="s">
        <v>18</v>
      </c>
    </row>
    <row r="206" spans="1:16" ht="63.75" x14ac:dyDescent="0.2">
      <c r="B206" s="161" t="s">
        <v>18</v>
      </c>
      <c r="O206" s="114">
        <v>1</v>
      </c>
      <c r="P206" s="115" t="s">
        <v>155</v>
      </c>
    </row>
    <row r="207" spans="1:16" x14ac:dyDescent="0.2">
      <c r="B207" s="161" t="s">
        <v>18</v>
      </c>
      <c r="O207" s="114">
        <v>1</v>
      </c>
      <c r="P207" s="113" t="s">
        <v>156</v>
      </c>
    </row>
    <row r="208" spans="1:16" x14ac:dyDescent="0.2">
      <c r="B208" s="161" t="s">
        <v>18</v>
      </c>
    </row>
    <row r="209" spans="1:16" x14ac:dyDescent="0.2">
      <c r="O209" s="207" t="s">
        <v>21</v>
      </c>
      <c r="P209" s="207"/>
    </row>
    <row r="211" spans="1:16" x14ac:dyDescent="0.2">
      <c r="O211" s="117"/>
    </row>
    <row r="212" spans="1:16" x14ac:dyDescent="0.2">
      <c r="O212" s="117"/>
    </row>
    <row r="214" spans="1:16" x14ac:dyDescent="0.2">
      <c r="O214" s="207" t="s">
        <v>22</v>
      </c>
      <c r="P214" s="207"/>
    </row>
    <row r="216" spans="1:16" ht="13.5" thickBot="1" x14ac:dyDescent="0.25"/>
    <row r="217" spans="1:16" ht="16.5" thickBot="1" x14ac:dyDescent="0.3">
      <c r="A217" s="161" t="s">
        <v>18</v>
      </c>
      <c r="B217" s="161" t="s">
        <v>18</v>
      </c>
      <c r="C217" s="11">
        <v>2</v>
      </c>
      <c r="D217" s="29"/>
      <c r="E217" s="11"/>
      <c r="F217" s="11"/>
      <c r="G217" s="30"/>
      <c r="H217" s="119"/>
      <c r="I217" s="119"/>
      <c r="J217" s="119"/>
      <c r="K217" s="119"/>
      <c r="L217" s="119"/>
      <c r="N217" s="5" t="s">
        <v>116</v>
      </c>
      <c r="O217" s="206" t="s">
        <v>117</v>
      </c>
      <c r="P217" s="206"/>
    </row>
    <row r="218" spans="1:16" x14ac:dyDescent="0.2">
      <c r="A218" s="161" t="s">
        <v>18</v>
      </c>
      <c r="B218" s="161" t="s">
        <v>18</v>
      </c>
    </row>
    <row r="219" spans="1:16" x14ac:dyDescent="0.2">
      <c r="B219" s="161" t="s">
        <v>18</v>
      </c>
      <c r="O219" s="207" t="s">
        <v>20</v>
      </c>
      <c r="P219" s="207"/>
    </row>
    <row r="220" spans="1:16" x14ac:dyDescent="0.2">
      <c r="B220" s="161" t="s">
        <v>18</v>
      </c>
    </row>
    <row r="221" spans="1:16" ht="63.75" x14ac:dyDescent="0.2">
      <c r="B221" s="161" t="s">
        <v>18</v>
      </c>
      <c r="O221" s="114">
        <v>2</v>
      </c>
      <c r="P221" s="115" t="s">
        <v>157</v>
      </c>
    </row>
    <row r="222" spans="1:16" x14ac:dyDescent="0.2">
      <c r="B222" s="161" t="s">
        <v>18</v>
      </c>
    </row>
    <row r="223" spans="1:16" x14ac:dyDescent="0.2">
      <c r="O223" s="207" t="s">
        <v>21</v>
      </c>
      <c r="P223" s="207"/>
    </row>
    <row r="225" spans="1:16" x14ac:dyDescent="0.2">
      <c r="O225" s="117"/>
    </row>
    <row r="226" spans="1:16" x14ac:dyDescent="0.2">
      <c r="O226" s="117"/>
    </row>
    <row r="228" spans="1:16" x14ac:dyDescent="0.2">
      <c r="O228" s="207" t="s">
        <v>22</v>
      </c>
      <c r="P228" s="207"/>
    </row>
    <row r="230" spans="1:16" ht="13.5" thickBot="1" x14ac:dyDescent="0.25"/>
    <row r="231" spans="1:16" ht="16.5" thickBot="1" x14ac:dyDescent="0.3">
      <c r="A231" s="161" t="s">
        <v>18</v>
      </c>
      <c r="B231" s="161" t="s">
        <v>18</v>
      </c>
      <c r="C231" s="11" t="s">
        <v>138</v>
      </c>
      <c r="D231" s="29"/>
      <c r="E231" s="30"/>
      <c r="F231" s="119"/>
      <c r="G231" s="119"/>
      <c r="H231" s="119"/>
      <c r="I231" s="119"/>
      <c r="J231" s="119"/>
      <c r="K231" s="119"/>
      <c r="L231" s="119"/>
      <c r="N231" s="5" t="s">
        <v>118</v>
      </c>
      <c r="O231" s="206" t="s">
        <v>119</v>
      </c>
      <c r="P231" s="206"/>
    </row>
    <row r="232" spans="1:16" x14ac:dyDescent="0.2">
      <c r="A232" s="161" t="s">
        <v>18</v>
      </c>
      <c r="B232" s="161" t="s">
        <v>18</v>
      </c>
    </row>
    <row r="233" spans="1:16" x14ac:dyDescent="0.2">
      <c r="B233" s="161" t="s">
        <v>18</v>
      </c>
      <c r="O233" s="207" t="s">
        <v>20</v>
      </c>
      <c r="P233" s="207"/>
    </row>
    <row r="234" spans="1:16" x14ac:dyDescent="0.2">
      <c r="B234" s="161" t="s">
        <v>18</v>
      </c>
    </row>
    <row r="235" spans="1:16" ht="102" x14ac:dyDescent="0.2">
      <c r="B235" s="161" t="s">
        <v>18</v>
      </c>
      <c r="O235" s="114" t="s">
        <v>139</v>
      </c>
      <c r="P235" s="115" t="s">
        <v>158</v>
      </c>
    </row>
    <row r="236" spans="1:16" x14ac:dyDescent="0.2">
      <c r="B236" s="161" t="s">
        <v>18</v>
      </c>
    </row>
    <row r="237" spans="1:16" x14ac:dyDescent="0.2">
      <c r="O237" s="207" t="s">
        <v>21</v>
      </c>
      <c r="P237" s="207"/>
    </row>
    <row r="239" spans="1:16" x14ac:dyDescent="0.2">
      <c r="O239" s="117"/>
    </row>
    <row r="240" spans="1:16" x14ac:dyDescent="0.2">
      <c r="O240" s="117"/>
    </row>
    <row r="242" spans="1:16" x14ac:dyDescent="0.2">
      <c r="O242" s="207" t="s">
        <v>22</v>
      </c>
      <c r="P242" s="207"/>
    </row>
    <row r="244" spans="1:16" ht="13.5" thickBot="1" x14ac:dyDescent="0.25"/>
    <row r="245" spans="1:16" ht="16.5" thickBot="1" x14ac:dyDescent="0.3">
      <c r="A245" s="161" t="s">
        <v>18</v>
      </c>
      <c r="B245" s="161" t="s">
        <v>18</v>
      </c>
      <c r="C245" s="11">
        <v>2</v>
      </c>
      <c r="D245" s="29"/>
      <c r="E245" s="11"/>
      <c r="F245" s="11"/>
      <c r="G245" s="30"/>
      <c r="H245" s="119"/>
      <c r="I245" s="119"/>
      <c r="J245" s="119"/>
      <c r="K245" s="119"/>
      <c r="L245" s="119"/>
      <c r="N245" s="5" t="s">
        <v>120</v>
      </c>
      <c r="O245" s="206" t="s">
        <v>121</v>
      </c>
      <c r="P245" s="206"/>
    </row>
    <row r="246" spans="1:16" x14ac:dyDescent="0.2">
      <c r="A246" s="161" t="s">
        <v>18</v>
      </c>
      <c r="B246" s="161" t="s">
        <v>18</v>
      </c>
    </row>
    <row r="247" spans="1:16" x14ac:dyDescent="0.2">
      <c r="B247" s="161" t="s">
        <v>18</v>
      </c>
      <c r="O247" s="207" t="s">
        <v>20</v>
      </c>
      <c r="P247" s="207"/>
    </row>
    <row r="248" spans="1:16" x14ac:dyDescent="0.2">
      <c r="B248" s="161" t="s">
        <v>18</v>
      </c>
    </row>
    <row r="249" spans="1:16" ht="102" x14ac:dyDescent="0.2">
      <c r="B249" s="161" t="s">
        <v>18</v>
      </c>
      <c r="O249" s="114">
        <v>2</v>
      </c>
      <c r="P249" s="115" t="s">
        <v>159</v>
      </c>
    </row>
    <row r="250" spans="1:16" x14ac:dyDescent="0.2">
      <c r="B250" s="161" t="s">
        <v>18</v>
      </c>
    </row>
    <row r="251" spans="1:16" x14ac:dyDescent="0.2">
      <c r="O251" s="207" t="s">
        <v>21</v>
      </c>
      <c r="P251" s="207"/>
    </row>
    <row r="253" spans="1:16" x14ac:dyDescent="0.2">
      <c r="O253" s="117"/>
    </row>
    <row r="254" spans="1:16" x14ac:dyDescent="0.2">
      <c r="O254" s="117"/>
    </row>
    <row r="256" spans="1:16" x14ac:dyDescent="0.2">
      <c r="O256" s="207" t="s">
        <v>22</v>
      </c>
      <c r="P256" s="207"/>
    </row>
    <row r="259" spans="1:16" ht="15.75" x14ac:dyDescent="0.25">
      <c r="A259" s="161" t="s">
        <v>18</v>
      </c>
      <c r="B259" s="161" t="s">
        <v>18</v>
      </c>
      <c r="C259" s="6"/>
      <c r="E259" s="6"/>
      <c r="F259" s="6"/>
      <c r="G259" s="6"/>
      <c r="H259" s="6"/>
      <c r="I259" s="6"/>
      <c r="J259" s="6"/>
      <c r="K259" s="6"/>
      <c r="L259" s="6"/>
      <c r="N259" s="7" t="s">
        <v>122</v>
      </c>
      <c r="O259" s="210" t="s">
        <v>123</v>
      </c>
      <c r="P259" s="210"/>
    </row>
    <row r="260" spans="1:16" ht="13.5" thickBot="1" x14ac:dyDescent="0.25">
      <c r="A260" s="161" t="s">
        <v>18</v>
      </c>
      <c r="B260" s="161" t="s">
        <v>18</v>
      </c>
    </row>
    <row r="261" spans="1:16" ht="16.5" thickBot="1" x14ac:dyDescent="0.3">
      <c r="A261" s="161" t="s">
        <v>18</v>
      </c>
      <c r="B261" s="161" t="s">
        <v>18</v>
      </c>
      <c r="C261" s="11">
        <v>10</v>
      </c>
      <c r="D261" s="29"/>
      <c r="E261" s="119"/>
      <c r="F261" s="31"/>
      <c r="G261" s="11"/>
      <c r="H261" s="11"/>
      <c r="I261" s="11"/>
      <c r="J261" s="11"/>
      <c r="K261" s="11"/>
      <c r="L261" s="11"/>
      <c r="N261" s="5" t="s">
        <v>124</v>
      </c>
      <c r="O261" s="206" t="s">
        <v>125</v>
      </c>
      <c r="P261" s="206"/>
    </row>
    <row r="262" spans="1:16" x14ac:dyDescent="0.2">
      <c r="A262" s="161" t="s">
        <v>18</v>
      </c>
      <c r="B262" s="161" t="s">
        <v>18</v>
      </c>
    </row>
    <row r="263" spans="1:16" x14ac:dyDescent="0.2">
      <c r="B263" s="161" t="s">
        <v>18</v>
      </c>
      <c r="O263" s="207" t="s">
        <v>20</v>
      </c>
      <c r="P263" s="207"/>
    </row>
    <row r="264" spans="1:16" x14ac:dyDescent="0.2">
      <c r="B264" s="161" t="s">
        <v>18</v>
      </c>
    </row>
    <row r="265" spans="1:16" ht="76.5" x14ac:dyDescent="0.2">
      <c r="B265" s="161" t="s">
        <v>18</v>
      </c>
      <c r="O265" s="114">
        <v>10</v>
      </c>
      <c r="P265" s="115" t="s">
        <v>160</v>
      </c>
    </row>
    <row r="266" spans="1:16" x14ac:dyDescent="0.2">
      <c r="B266" s="161" t="s">
        <v>18</v>
      </c>
    </row>
    <row r="267" spans="1:16" x14ac:dyDescent="0.2">
      <c r="O267" s="207" t="s">
        <v>21</v>
      </c>
      <c r="P267" s="207"/>
    </row>
    <row r="269" spans="1:16" x14ac:dyDescent="0.2">
      <c r="O269" s="117"/>
    </row>
    <row r="270" spans="1:16" x14ac:dyDescent="0.2">
      <c r="O270" s="117"/>
    </row>
    <row r="272" spans="1:16" x14ac:dyDescent="0.2">
      <c r="O272" s="207" t="s">
        <v>22</v>
      </c>
      <c r="P272" s="207"/>
    </row>
    <row r="274" spans="1:16" ht="13.5" thickBot="1" x14ac:dyDescent="0.25"/>
    <row r="275" spans="1:16" ht="16.5" thickBot="1" x14ac:dyDescent="0.3">
      <c r="A275" s="161" t="s">
        <v>18</v>
      </c>
      <c r="B275" s="161" t="s">
        <v>18</v>
      </c>
      <c r="C275" s="11">
        <v>15</v>
      </c>
      <c r="D275" s="29"/>
      <c r="E275" s="119"/>
      <c r="F275" s="119"/>
      <c r="G275" s="119"/>
      <c r="H275" s="31"/>
      <c r="I275" s="11"/>
      <c r="J275" s="11"/>
      <c r="K275" s="11"/>
      <c r="L275" s="11"/>
      <c r="N275" s="5" t="s">
        <v>126</v>
      </c>
      <c r="O275" s="206" t="s">
        <v>127</v>
      </c>
      <c r="P275" s="206"/>
    </row>
    <row r="276" spans="1:16" x14ac:dyDescent="0.2">
      <c r="A276" s="161" t="s">
        <v>18</v>
      </c>
      <c r="B276" s="161" t="s">
        <v>18</v>
      </c>
    </row>
    <row r="277" spans="1:16" x14ac:dyDescent="0.2">
      <c r="B277" s="161" t="s">
        <v>18</v>
      </c>
      <c r="O277" s="207" t="s">
        <v>20</v>
      </c>
      <c r="P277" s="207"/>
    </row>
    <row r="278" spans="1:16" x14ac:dyDescent="0.2">
      <c r="B278" s="161" t="s">
        <v>18</v>
      </c>
    </row>
    <row r="279" spans="1:16" ht="89.25" x14ac:dyDescent="0.2">
      <c r="B279" s="161" t="s">
        <v>18</v>
      </c>
      <c r="O279" s="114">
        <v>5</v>
      </c>
      <c r="P279" s="115" t="s">
        <v>161</v>
      </c>
    </row>
    <row r="280" spans="1:16" ht="25.5" x14ac:dyDescent="0.2">
      <c r="B280" s="161" t="s">
        <v>18</v>
      </c>
      <c r="O280" s="114">
        <v>5</v>
      </c>
      <c r="P280" s="115" t="s">
        <v>162</v>
      </c>
    </row>
    <row r="281" spans="1:16" x14ac:dyDescent="0.2">
      <c r="B281" s="161" t="s">
        <v>18</v>
      </c>
      <c r="O281" s="114">
        <v>5</v>
      </c>
      <c r="P281" s="115" t="s">
        <v>163</v>
      </c>
    </row>
    <row r="282" spans="1:16" x14ac:dyDescent="0.2">
      <c r="B282" s="161" t="s">
        <v>18</v>
      </c>
    </row>
    <row r="283" spans="1:16" x14ac:dyDescent="0.2">
      <c r="O283" s="207" t="s">
        <v>21</v>
      </c>
      <c r="P283" s="207"/>
    </row>
    <row r="285" spans="1:16" x14ac:dyDescent="0.2">
      <c r="O285" s="117"/>
    </row>
    <row r="286" spans="1:16" x14ac:dyDescent="0.2">
      <c r="O286" s="117"/>
    </row>
    <row r="288" spans="1:16" x14ac:dyDescent="0.2">
      <c r="O288" s="207" t="s">
        <v>22</v>
      </c>
      <c r="P288" s="207"/>
    </row>
    <row r="290" spans="1:16" ht="13.5" thickBot="1" x14ac:dyDescent="0.25"/>
    <row r="291" spans="1:16" ht="16.5" thickBot="1" x14ac:dyDescent="0.3">
      <c r="A291" s="161" t="s">
        <v>18</v>
      </c>
      <c r="B291" s="161" t="s">
        <v>18</v>
      </c>
      <c r="C291" s="11">
        <v>2</v>
      </c>
      <c r="D291" s="29"/>
      <c r="E291" s="119"/>
      <c r="F291" s="119"/>
      <c r="G291" s="119"/>
      <c r="H291" s="31"/>
      <c r="I291" s="11"/>
      <c r="J291" s="11"/>
      <c r="K291" s="11"/>
      <c r="L291" s="11"/>
      <c r="N291" s="5" t="s">
        <v>128</v>
      </c>
      <c r="O291" s="206" t="s">
        <v>129</v>
      </c>
      <c r="P291" s="206"/>
    </row>
    <row r="292" spans="1:16" x14ac:dyDescent="0.2">
      <c r="A292" s="161" t="s">
        <v>18</v>
      </c>
      <c r="B292" s="161" t="s">
        <v>18</v>
      </c>
    </row>
    <row r="293" spans="1:16" x14ac:dyDescent="0.2">
      <c r="B293" s="161" t="s">
        <v>18</v>
      </c>
      <c r="O293" s="207" t="s">
        <v>20</v>
      </c>
      <c r="P293" s="207"/>
    </row>
    <row r="294" spans="1:16" x14ac:dyDescent="0.2">
      <c r="B294" s="161" t="s">
        <v>18</v>
      </c>
    </row>
    <row r="295" spans="1:16" ht="38.25" x14ac:dyDescent="0.2">
      <c r="B295" s="161" t="s">
        <v>18</v>
      </c>
      <c r="O295" s="114">
        <v>2</v>
      </c>
      <c r="P295" s="115" t="s">
        <v>164</v>
      </c>
    </row>
    <row r="296" spans="1:16" x14ac:dyDescent="0.2">
      <c r="B296" s="161" t="s">
        <v>18</v>
      </c>
    </row>
    <row r="297" spans="1:16" x14ac:dyDescent="0.2">
      <c r="O297" s="207" t="s">
        <v>21</v>
      </c>
      <c r="P297" s="207"/>
    </row>
    <row r="299" spans="1:16" x14ac:dyDescent="0.2">
      <c r="O299" s="117"/>
    </row>
    <row r="300" spans="1:16" x14ac:dyDescent="0.2">
      <c r="O300" s="117"/>
    </row>
    <row r="302" spans="1:16" x14ac:dyDescent="0.2">
      <c r="O302" s="207" t="s">
        <v>22</v>
      </c>
      <c r="P302" s="207"/>
    </row>
    <row r="304" spans="1:16" ht="13.5" thickBot="1" x14ac:dyDescent="0.25"/>
    <row r="305" spans="1:16" ht="16.5" thickBot="1" x14ac:dyDescent="0.3">
      <c r="A305" s="161" t="s">
        <v>18</v>
      </c>
      <c r="B305" s="161" t="s">
        <v>18</v>
      </c>
      <c r="C305" s="11">
        <v>2</v>
      </c>
      <c r="D305" s="29"/>
      <c r="E305" s="119"/>
      <c r="F305" s="119"/>
      <c r="G305" s="119"/>
      <c r="H305" s="31"/>
      <c r="I305" s="11"/>
      <c r="J305" s="11"/>
      <c r="K305" s="11"/>
      <c r="L305" s="11"/>
      <c r="N305" s="5" t="s">
        <v>130</v>
      </c>
      <c r="O305" s="206" t="s">
        <v>131</v>
      </c>
      <c r="P305" s="206"/>
    </row>
    <row r="306" spans="1:16" x14ac:dyDescent="0.2">
      <c r="A306" s="161" t="s">
        <v>18</v>
      </c>
      <c r="B306" s="161" t="s">
        <v>18</v>
      </c>
    </row>
    <row r="307" spans="1:16" x14ac:dyDescent="0.2">
      <c r="B307" s="161" t="s">
        <v>18</v>
      </c>
      <c r="O307" s="207" t="s">
        <v>20</v>
      </c>
      <c r="P307" s="207"/>
    </row>
    <row r="308" spans="1:16" x14ac:dyDescent="0.2">
      <c r="B308" s="161" t="s">
        <v>18</v>
      </c>
    </row>
    <row r="309" spans="1:16" ht="76.5" x14ac:dyDescent="0.2">
      <c r="B309" s="161" t="s">
        <v>18</v>
      </c>
      <c r="O309" s="114">
        <v>2</v>
      </c>
      <c r="P309" s="115" t="s">
        <v>165</v>
      </c>
    </row>
    <row r="310" spans="1:16" x14ac:dyDescent="0.2">
      <c r="B310" s="161" t="s">
        <v>18</v>
      </c>
    </row>
    <row r="311" spans="1:16" x14ac:dyDescent="0.2">
      <c r="O311" s="207" t="s">
        <v>21</v>
      </c>
      <c r="P311" s="207"/>
    </row>
    <row r="313" spans="1:16" x14ac:dyDescent="0.2">
      <c r="O313" s="117"/>
    </row>
    <row r="314" spans="1:16" x14ac:dyDescent="0.2">
      <c r="O314" s="117"/>
    </row>
    <row r="316" spans="1:16" x14ac:dyDescent="0.2">
      <c r="O316" s="207" t="s">
        <v>22</v>
      </c>
      <c r="P316" s="207"/>
    </row>
    <row r="319" spans="1:16" ht="15.75" x14ac:dyDescent="0.25">
      <c r="A319" s="161" t="s">
        <v>18</v>
      </c>
      <c r="B319" s="161" t="s">
        <v>18</v>
      </c>
      <c r="C319" s="6"/>
      <c r="E319" s="6"/>
      <c r="F319" s="6"/>
      <c r="G319" s="6"/>
      <c r="H319" s="6"/>
      <c r="I319" s="6"/>
      <c r="J319" s="6"/>
      <c r="K319" s="6"/>
      <c r="L319" s="6"/>
      <c r="N319" s="7" t="s">
        <v>132</v>
      </c>
      <c r="O319" s="210" t="s">
        <v>133</v>
      </c>
      <c r="P319" s="210"/>
    </row>
    <row r="320" spans="1:16" ht="13.5" thickBot="1" x14ac:dyDescent="0.25">
      <c r="A320" s="161" t="s">
        <v>18</v>
      </c>
      <c r="B320" s="161" t="s">
        <v>18</v>
      </c>
    </row>
    <row r="321" spans="1:16" ht="16.5" thickBot="1" x14ac:dyDescent="0.3">
      <c r="A321" s="161" t="s">
        <v>18</v>
      </c>
      <c r="B321" s="161" t="s">
        <v>18</v>
      </c>
      <c r="C321" s="11" t="s">
        <v>138</v>
      </c>
      <c r="D321" s="29"/>
      <c r="E321" s="119"/>
      <c r="F321" s="119"/>
      <c r="G321" s="119"/>
      <c r="H321" s="119"/>
      <c r="I321" s="119"/>
      <c r="J321" s="119"/>
      <c r="K321" s="119"/>
      <c r="L321" s="119"/>
      <c r="N321" s="5" t="s">
        <v>134</v>
      </c>
      <c r="O321" s="206" t="s">
        <v>135</v>
      </c>
      <c r="P321" s="206"/>
    </row>
    <row r="322" spans="1:16" x14ac:dyDescent="0.2">
      <c r="A322" s="161" t="s">
        <v>18</v>
      </c>
      <c r="B322" s="161" t="s">
        <v>18</v>
      </c>
    </row>
    <row r="323" spans="1:16" x14ac:dyDescent="0.2">
      <c r="B323" s="161" t="s">
        <v>18</v>
      </c>
      <c r="O323" s="207" t="s">
        <v>20</v>
      </c>
      <c r="P323" s="207"/>
    </row>
    <row r="324" spans="1:16" x14ac:dyDescent="0.2">
      <c r="B324" s="161" t="s">
        <v>18</v>
      </c>
    </row>
    <row r="325" spans="1:16" ht="25.5" x14ac:dyDescent="0.2">
      <c r="B325" s="161" t="s">
        <v>18</v>
      </c>
      <c r="O325" s="114" t="s">
        <v>139</v>
      </c>
      <c r="P325" s="115" t="s">
        <v>166</v>
      </c>
    </row>
    <row r="326" spans="1:16" x14ac:dyDescent="0.2">
      <c r="B326" s="161" t="s">
        <v>18</v>
      </c>
    </row>
    <row r="327" spans="1:16" x14ac:dyDescent="0.2">
      <c r="O327" s="207" t="s">
        <v>21</v>
      </c>
      <c r="P327" s="207"/>
    </row>
    <row r="329" spans="1:16" x14ac:dyDescent="0.2">
      <c r="O329" s="117"/>
    </row>
    <row r="330" spans="1:16" x14ac:dyDescent="0.2">
      <c r="O330" s="117"/>
    </row>
    <row r="332" spans="1:16" x14ac:dyDescent="0.2">
      <c r="O332" s="207" t="s">
        <v>22</v>
      </c>
      <c r="P332" s="207"/>
    </row>
    <row r="334" spans="1:16" ht="13.5" thickBot="1" x14ac:dyDescent="0.25"/>
    <row r="335" spans="1:16" ht="16.5" thickBot="1" x14ac:dyDescent="0.3">
      <c r="A335" s="161" t="s">
        <v>18</v>
      </c>
      <c r="B335" s="161" t="s">
        <v>18</v>
      </c>
      <c r="C335" s="11">
        <v>15</v>
      </c>
      <c r="D335" s="29"/>
      <c r="E335" s="119"/>
      <c r="F335" s="31"/>
      <c r="G335" s="11"/>
      <c r="H335" s="11"/>
      <c r="I335" s="11"/>
      <c r="J335" s="11"/>
      <c r="K335" s="11"/>
      <c r="L335" s="11"/>
      <c r="N335" s="5" t="s">
        <v>136</v>
      </c>
      <c r="O335" s="206" t="s">
        <v>137</v>
      </c>
      <c r="P335" s="206"/>
    </row>
    <row r="336" spans="1:16" x14ac:dyDescent="0.2">
      <c r="A336" s="161" t="s">
        <v>18</v>
      </c>
      <c r="B336" s="161" t="s">
        <v>18</v>
      </c>
    </row>
    <row r="337" spans="2:16" x14ac:dyDescent="0.2">
      <c r="B337" s="161" t="s">
        <v>18</v>
      </c>
      <c r="O337" s="207" t="s">
        <v>20</v>
      </c>
      <c r="P337" s="207"/>
    </row>
    <row r="338" spans="2:16" x14ac:dyDescent="0.2">
      <c r="B338" s="161" t="s">
        <v>18</v>
      </c>
    </row>
    <row r="339" spans="2:16" ht="51" x14ac:dyDescent="0.2">
      <c r="B339" s="161" t="s">
        <v>18</v>
      </c>
      <c r="O339" s="114">
        <v>15</v>
      </c>
      <c r="P339" s="115" t="s">
        <v>167</v>
      </c>
    </row>
    <row r="340" spans="2:16" x14ac:dyDescent="0.2">
      <c r="B340" s="161" t="s">
        <v>18</v>
      </c>
    </row>
    <row r="341" spans="2:16" x14ac:dyDescent="0.2">
      <c r="O341" s="207" t="s">
        <v>21</v>
      </c>
      <c r="P341" s="207"/>
    </row>
    <row r="343" spans="2:16" x14ac:dyDescent="0.2">
      <c r="O343" s="117"/>
    </row>
    <row r="344" spans="2:16" x14ac:dyDescent="0.2">
      <c r="O344" s="117"/>
    </row>
    <row r="346" spans="2:16" x14ac:dyDescent="0.2">
      <c r="O346" s="207" t="s">
        <v>22</v>
      </c>
      <c r="P346" s="207"/>
    </row>
  </sheetData>
  <autoFilter ref="A1:B346"/>
  <mergeCells count="101">
    <mergeCell ref="O335:P335"/>
    <mergeCell ref="O337:P337"/>
    <mergeCell ref="O341:P341"/>
    <mergeCell ref="O346:P346"/>
    <mergeCell ref="O319:P319"/>
    <mergeCell ref="O321:P321"/>
    <mergeCell ref="O323:P323"/>
    <mergeCell ref="O327:P327"/>
    <mergeCell ref="O332:P332"/>
    <mergeCell ref="O302:P302"/>
    <mergeCell ref="O305:P305"/>
    <mergeCell ref="O307:P307"/>
    <mergeCell ref="O311:P311"/>
    <mergeCell ref="O316:P316"/>
    <mergeCell ref="O283:P283"/>
    <mergeCell ref="O288:P288"/>
    <mergeCell ref="O291:P291"/>
    <mergeCell ref="O293:P293"/>
    <mergeCell ref="O297:P297"/>
    <mergeCell ref="O263:P263"/>
    <mergeCell ref="O267:P267"/>
    <mergeCell ref="O272:P272"/>
    <mergeCell ref="O275:P275"/>
    <mergeCell ref="O277:P277"/>
    <mergeCell ref="O247:P247"/>
    <mergeCell ref="O251:P251"/>
    <mergeCell ref="O256:P256"/>
    <mergeCell ref="O259:P259"/>
    <mergeCell ref="O261:P261"/>
    <mergeCell ref="O231:P231"/>
    <mergeCell ref="O233:P233"/>
    <mergeCell ref="O237:P237"/>
    <mergeCell ref="O242:P242"/>
    <mergeCell ref="O245:P245"/>
    <mergeCell ref="O214:P214"/>
    <mergeCell ref="O217:P217"/>
    <mergeCell ref="O219:P219"/>
    <mergeCell ref="O223:P223"/>
    <mergeCell ref="O228:P228"/>
    <mergeCell ref="O197:P197"/>
    <mergeCell ref="O200:P200"/>
    <mergeCell ref="O202:P202"/>
    <mergeCell ref="O204:P204"/>
    <mergeCell ref="O209:P209"/>
    <mergeCell ref="O178:P178"/>
    <mergeCell ref="O183:P183"/>
    <mergeCell ref="O186:P186"/>
    <mergeCell ref="O188:P188"/>
    <mergeCell ref="O192:P192"/>
    <mergeCell ref="O161:P161"/>
    <mergeCell ref="O166:P166"/>
    <mergeCell ref="O169:P169"/>
    <mergeCell ref="O171:P171"/>
    <mergeCell ref="O173:P173"/>
    <mergeCell ref="O142:P142"/>
    <mergeCell ref="O146:P146"/>
    <mergeCell ref="O151:P151"/>
    <mergeCell ref="O154:P154"/>
    <mergeCell ref="O156:P156"/>
    <mergeCell ref="O126:P126"/>
    <mergeCell ref="O130:P130"/>
    <mergeCell ref="O135:P135"/>
    <mergeCell ref="O138:P138"/>
    <mergeCell ref="O140:P140"/>
    <mergeCell ref="O110:P110"/>
    <mergeCell ref="O112:P112"/>
    <mergeCell ref="O116:P116"/>
    <mergeCell ref="O121:P121"/>
    <mergeCell ref="O124:P124"/>
    <mergeCell ref="O93:P93"/>
    <mergeCell ref="O96:P96"/>
    <mergeCell ref="O98:P98"/>
    <mergeCell ref="O102:P102"/>
    <mergeCell ref="O107:P107"/>
    <mergeCell ref="O74:P74"/>
    <mergeCell ref="O79:P79"/>
    <mergeCell ref="O82:P82"/>
    <mergeCell ref="O84:P84"/>
    <mergeCell ref="O88:P88"/>
    <mergeCell ref="O56:P56"/>
    <mergeCell ref="O60:P60"/>
    <mergeCell ref="O65:P65"/>
    <mergeCell ref="O68:P68"/>
    <mergeCell ref="O70:P70"/>
    <mergeCell ref="O40:P40"/>
    <mergeCell ref="O42:P42"/>
    <mergeCell ref="O46:P46"/>
    <mergeCell ref="O51:P51"/>
    <mergeCell ref="O54:P54"/>
    <mergeCell ref="O24:P24"/>
    <mergeCell ref="O26:P26"/>
    <mergeCell ref="O30:P30"/>
    <mergeCell ref="O35:P35"/>
    <mergeCell ref="O38:P38"/>
    <mergeCell ref="O21:P21"/>
    <mergeCell ref="O2:P2"/>
    <mergeCell ref="O6:P6"/>
    <mergeCell ref="O8:P8"/>
    <mergeCell ref="O10:P10"/>
    <mergeCell ref="O12:P12"/>
    <mergeCell ref="O16:P16"/>
  </mergeCells>
  <dataValidations count="1">
    <dataValidation type="list" allowBlank="1" showInputMessage="1" showErrorMessage="1" sqref="E10:L10 E24:L24 E40:L40 E54:L54 E68:L68 E82:L82 E96:L96 E110:L110 E124:L124 E140:L140 E231:L231 E321:L321">
      <formula1>"V,X"</formula1>
    </dataValidation>
  </dataValidations>
  <pageMargins left="0.7" right="0.7" top="0.75" bottom="0.75" header="0.3" footer="0.3"/>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zoomScaleNormal="100" workbookViewId="0">
      <selection activeCell="E55" sqref="E55:E61"/>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16"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59" t="s">
        <v>19</v>
      </c>
      <c r="D2" s="10"/>
      <c r="E2" s="59" t="s">
        <v>10</v>
      </c>
      <c r="F2" s="60" t="s">
        <v>11</v>
      </c>
      <c r="G2" s="60" t="s">
        <v>12</v>
      </c>
      <c r="H2" s="60" t="s">
        <v>13</v>
      </c>
      <c r="I2" s="60" t="s">
        <v>14</v>
      </c>
      <c r="J2" s="60" t="s">
        <v>15</v>
      </c>
      <c r="K2" s="60" t="s">
        <v>16</v>
      </c>
      <c r="L2" s="60" t="s">
        <v>17</v>
      </c>
      <c r="N2" s="15" t="s">
        <v>25</v>
      </c>
      <c r="O2" s="215" t="s">
        <v>26</v>
      </c>
      <c r="P2" s="215"/>
    </row>
    <row r="3" spans="1:16" ht="14.25" thickTop="1" thickBot="1" x14ac:dyDescent="0.25">
      <c r="A3" s="161" t="s">
        <v>18</v>
      </c>
      <c r="B3" s="161" t="s">
        <v>18</v>
      </c>
      <c r="C3" s="58">
        <v>180</v>
      </c>
      <c r="E3" s="62" t="e">
        <f>E8+E22+E36+E51+E71+IF(E86="X",-20,E86)+E105+E120+E135+E150+E170+E185+E202+E220</f>
        <v>#N/A</v>
      </c>
      <c r="F3" s="62" t="e">
        <f>F8+F22+F36+F51+F71+IF(F86="X",-20,F86)+F105+F120+F135+F150+F170+F185+F202+F220</f>
        <v>#N/A</v>
      </c>
      <c r="G3" s="62" t="e">
        <f t="shared" ref="G3:L3" si="0">G8+G22+G36+G51+G71+IF(G86="X",-20,G86)+G105+G120+G135+G150+G170+G185+G202+G220</f>
        <v>#N/A</v>
      </c>
      <c r="H3" s="62" t="e">
        <f t="shared" si="0"/>
        <v>#N/A</v>
      </c>
      <c r="I3" s="62" t="e">
        <f t="shared" si="0"/>
        <v>#N/A</v>
      </c>
      <c r="J3" s="62" t="e">
        <f t="shared" si="0"/>
        <v>#N/A</v>
      </c>
      <c r="K3" s="62" t="e">
        <f t="shared" si="0"/>
        <v>#N/A</v>
      </c>
      <c r="L3" s="62" t="e">
        <f t="shared" si="0"/>
        <v>#N/A</v>
      </c>
    </row>
    <row r="4" spans="1:16" ht="14.25" thickTop="1" thickBot="1" x14ac:dyDescent="0.25">
      <c r="A4" s="161" t="s">
        <v>18</v>
      </c>
      <c r="B4" s="161" t="s">
        <v>18</v>
      </c>
      <c r="E4" s="58">
        <f>$C$3</f>
        <v>180</v>
      </c>
      <c r="F4" s="61">
        <f t="shared" ref="F4:L4" si="1">$C$3</f>
        <v>180</v>
      </c>
      <c r="G4" s="61">
        <f t="shared" si="1"/>
        <v>180</v>
      </c>
      <c r="H4" s="61">
        <f t="shared" si="1"/>
        <v>180</v>
      </c>
      <c r="I4" s="61">
        <f t="shared" si="1"/>
        <v>180</v>
      </c>
      <c r="J4" s="61">
        <f t="shared" si="1"/>
        <v>180</v>
      </c>
      <c r="K4" s="61">
        <f t="shared" si="1"/>
        <v>180</v>
      </c>
      <c r="L4" s="61">
        <f t="shared" si="1"/>
        <v>180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169</v>
      </c>
      <c r="O6" s="210" t="s">
        <v>170</v>
      </c>
      <c r="P6" s="210"/>
    </row>
    <row r="7" spans="1:16" ht="13.5" thickBot="1" x14ac:dyDescent="0.25">
      <c r="A7" s="161" t="s">
        <v>18</v>
      </c>
      <c r="B7" s="161" t="s">
        <v>18</v>
      </c>
    </row>
    <row r="8" spans="1:16" ht="16.5" thickBot="1" x14ac:dyDescent="0.3">
      <c r="A8" s="161" t="s">
        <v>18</v>
      </c>
      <c r="B8" s="161" t="s">
        <v>18</v>
      </c>
      <c r="C8" s="11">
        <v>5</v>
      </c>
      <c r="D8" s="29"/>
      <c r="E8" s="119"/>
      <c r="F8" s="119"/>
      <c r="G8" s="119"/>
      <c r="H8" s="31"/>
      <c r="I8" s="11"/>
      <c r="J8" s="11"/>
      <c r="K8" s="11"/>
      <c r="L8" s="11"/>
      <c r="N8" s="5" t="s">
        <v>171</v>
      </c>
      <c r="O8" s="206" t="s">
        <v>172</v>
      </c>
      <c r="P8" s="206"/>
    </row>
    <row r="9" spans="1:16" x14ac:dyDescent="0.2">
      <c r="A9" s="161" t="s">
        <v>18</v>
      </c>
      <c r="B9" s="161" t="s">
        <v>18</v>
      </c>
    </row>
    <row r="10" spans="1:16" x14ac:dyDescent="0.2">
      <c r="B10" s="161" t="s">
        <v>18</v>
      </c>
      <c r="O10" s="207" t="s">
        <v>20</v>
      </c>
      <c r="P10" s="207"/>
    </row>
    <row r="11" spans="1:16" x14ac:dyDescent="0.2">
      <c r="B11" s="161" t="s">
        <v>18</v>
      </c>
    </row>
    <row r="12" spans="1:16" ht="25.5" x14ac:dyDescent="0.2">
      <c r="B12" s="161" t="s">
        <v>18</v>
      </c>
      <c r="O12" s="114">
        <v>5</v>
      </c>
      <c r="P12" s="115" t="s">
        <v>215</v>
      </c>
    </row>
    <row r="13" spans="1:16" x14ac:dyDescent="0.2">
      <c r="B13" s="161" t="s">
        <v>18</v>
      </c>
    </row>
    <row r="14" spans="1:16" x14ac:dyDescent="0.2">
      <c r="O14" s="207" t="s">
        <v>21</v>
      </c>
      <c r="P14" s="207"/>
    </row>
    <row r="16" spans="1:16" x14ac:dyDescent="0.2">
      <c r="O16" s="117"/>
    </row>
    <row r="17" spans="1:16" x14ac:dyDescent="0.2">
      <c r="O17" s="117"/>
    </row>
    <row r="19" spans="1:16" x14ac:dyDescent="0.2">
      <c r="O19" s="207" t="s">
        <v>22</v>
      </c>
      <c r="P19" s="207"/>
    </row>
    <row r="21" spans="1:16" ht="13.5" thickBot="1" x14ac:dyDescent="0.25"/>
    <row r="22" spans="1:16" ht="16.5" thickBot="1" x14ac:dyDescent="0.3">
      <c r="A22" s="161" t="s">
        <v>18</v>
      </c>
      <c r="B22" s="161" t="s">
        <v>18</v>
      </c>
      <c r="C22" s="11">
        <v>5</v>
      </c>
      <c r="D22" s="29"/>
      <c r="E22" s="119"/>
      <c r="F22" s="119"/>
      <c r="G22" s="119"/>
      <c r="H22" s="31"/>
      <c r="I22" s="11"/>
      <c r="J22" s="11"/>
      <c r="K22" s="11"/>
      <c r="L22" s="11"/>
      <c r="N22" s="5" t="s">
        <v>173</v>
      </c>
      <c r="O22" s="206" t="s">
        <v>174</v>
      </c>
      <c r="P22" s="206"/>
    </row>
    <row r="23" spans="1:16" x14ac:dyDescent="0.2">
      <c r="A23" s="161" t="s">
        <v>18</v>
      </c>
      <c r="B23" s="161" t="s">
        <v>18</v>
      </c>
    </row>
    <row r="24" spans="1:16" x14ac:dyDescent="0.2">
      <c r="B24" s="161" t="s">
        <v>18</v>
      </c>
      <c r="O24" s="207" t="s">
        <v>20</v>
      </c>
      <c r="P24" s="207"/>
    </row>
    <row r="25" spans="1:16" x14ac:dyDescent="0.2">
      <c r="B25" s="161" t="s">
        <v>18</v>
      </c>
    </row>
    <row r="26" spans="1:16" ht="51" x14ac:dyDescent="0.2">
      <c r="B26" s="161" t="s">
        <v>18</v>
      </c>
      <c r="O26" s="114">
        <v>5</v>
      </c>
      <c r="P26" s="115" t="s">
        <v>216</v>
      </c>
    </row>
    <row r="27" spans="1:16" x14ac:dyDescent="0.2">
      <c r="B27" s="161" t="s">
        <v>18</v>
      </c>
    </row>
    <row r="28" spans="1:16" x14ac:dyDescent="0.2">
      <c r="O28" s="207" t="s">
        <v>21</v>
      </c>
      <c r="P28" s="207"/>
    </row>
    <row r="30" spans="1:16" x14ac:dyDescent="0.2">
      <c r="O30" s="117"/>
    </row>
    <row r="31" spans="1:16" x14ac:dyDescent="0.2">
      <c r="O31" s="117"/>
    </row>
    <row r="33" spans="1:16" x14ac:dyDescent="0.2">
      <c r="O33" s="207" t="s">
        <v>22</v>
      </c>
      <c r="P33" s="207"/>
    </row>
    <row r="35" spans="1:16" ht="13.5" thickBot="1" x14ac:dyDescent="0.25"/>
    <row r="36" spans="1:16" ht="16.5" thickBot="1" x14ac:dyDescent="0.3">
      <c r="A36" s="161" t="s">
        <v>18</v>
      </c>
      <c r="B36" s="161" t="s">
        <v>18</v>
      </c>
      <c r="C36" s="11">
        <v>20</v>
      </c>
      <c r="D36" s="29"/>
      <c r="E36" s="119"/>
      <c r="F36" s="119"/>
      <c r="G36" s="119"/>
      <c r="H36" s="31"/>
      <c r="I36" s="11"/>
      <c r="J36" s="11"/>
      <c r="K36" s="11"/>
      <c r="L36" s="11"/>
      <c r="N36" s="5" t="s">
        <v>175</v>
      </c>
      <c r="O36" s="206" t="s">
        <v>176</v>
      </c>
      <c r="P36" s="206"/>
    </row>
    <row r="37" spans="1:16" x14ac:dyDescent="0.2">
      <c r="A37" s="161" t="s">
        <v>18</v>
      </c>
      <c r="B37" s="161" t="s">
        <v>18</v>
      </c>
    </row>
    <row r="38" spans="1:16" x14ac:dyDescent="0.2">
      <c r="B38" s="161" t="s">
        <v>18</v>
      </c>
      <c r="O38" s="207" t="s">
        <v>20</v>
      </c>
      <c r="P38" s="207"/>
    </row>
    <row r="39" spans="1:16" x14ac:dyDescent="0.2">
      <c r="B39" s="161" t="s">
        <v>18</v>
      </c>
    </row>
    <row r="40" spans="1:16" x14ac:dyDescent="0.2">
      <c r="B40" s="161" t="s">
        <v>18</v>
      </c>
      <c r="O40" s="114">
        <v>15</v>
      </c>
      <c r="P40" s="113" t="s">
        <v>217</v>
      </c>
    </row>
    <row r="41" spans="1:16" x14ac:dyDescent="0.2">
      <c r="B41" s="161" t="s">
        <v>18</v>
      </c>
      <c r="O41" s="114">
        <v>5</v>
      </c>
      <c r="P41" s="113" t="s">
        <v>218</v>
      </c>
    </row>
    <row r="42" spans="1:16" x14ac:dyDescent="0.2">
      <c r="B42" s="161" t="s">
        <v>18</v>
      </c>
    </row>
    <row r="43" spans="1:16" x14ac:dyDescent="0.2">
      <c r="O43" s="207" t="s">
        <v>21</v>
      </c>
      <c r="P43" s="207"/>
    </row>
    <row r="45" spans="1:16" x14ac:dyDescent="0.2">
      <c r="O45" s="117"/>
    </row>
    <row r="46" spans="1:16" x14ac:dyDescent="0.2">
      <c r="O46" s="117"/>
    </row>
    <row r="48" spans="1:16" x14ac:dyDescent="0.2">
      <c r="O48" s="207" t="s">
        <v>22</v>
      </c>
      <c r="P48" s="207"/>
    </row>
    <row r="50" spans="1:16" ht="13.5" thickBot="1" x14ac:dyDescent="0.25"/>
    <row r="51" spans="1:16" s="130" customFormat="1" ht="16.5" thickBot="1" x14ac:dyDescent="0.3">
      <c r="A51" s="162" t="s">
        <v>18</v>
      </c>
      <c r="B51" s="162" t="s">
        <v>18</v>
      </c>
      <c r="C51" s="127">
        <v>12</v>
      </c>
      <c r="D51" s="128"/>
      <c r="E51" s="129" t="e">
        <f>ROUND(((E55/$O55)*HLOOKUP(categorie!$A$2,categorie!$A$19:$M$27,2,FALSE)+(E56/$O56)*HLOOKUP(categorie!$A$2,categorie!$A$19:$M$27,3,FALSE)+(E57/$O57)*HLOOKUP(categorie!$A$2,categorie!$A$19:$M$27,4,FALSE)+(E58/$O58)*HLOOKUP(categorie!$A$2,categorie!$A$19:$M$27,5,FALSE)+(E59/$O59)*HLOOKUP(categorie!$A$2,categorie!$A$19:$M$27,6,FALSE)+(E60/$O60)*HLOOKUP(categorie!$A$2,categorie!$A$19:$M$27,7,FALSE)+(E61/$O61)*HLOOKUP(categorie!$A$2,categorie!$A$19:$M$27,8,FALSE))/HLOOKUP(categorie!$A$2,categorie!$A$19:$M$27,9,FALSE)*12,0)</f>
        <v>#N/A</v>
      </c>
      <c r="F51" s="129" t="e">
        <f>ROUND(((F55/$O55)*HLOOKUP(categorie!$A$2,categorie!$A$19:$M$27,2,FALSE)+(F56/$O56)*HLOOKUP(categorie!$A$2,categorie!$A$19:$M$27,3,FALSE)+(F57/$O57)*HLOOKUP(categorie!$A$2,categorie!$A$19:$M$27,4,FALSE)+(F58/$O58)*HLOOKUP(categorie!$A$2,categorie!$A$19:$M$27,5,FALSE)+(F59/$O59)*HLOOKUP(categorie!$A$2,categorie!$A$19:$M$27,6,FALSE)+(F60/$O60)*HLOOKUP(categorie!$A$2,categorie!$A$19:$M$27,7,FALSE)+(F61/$O61)*HLOOKUP(categorie!$A$2,categorie!$A$19:$M$27,8,FALSE))/HLOOKUP(categorie!$A$2,categorie!$A$19:$M$27,9,FALSE)*12,0)</f>
        <v>#N/A</v>
      </c>
      <c r="G51" s="129" t="e">
        <f>ROUND(((G55/$O55)*HLOOKUP(categorie!$A$2,categorie!$A$19:$M$27,2,FALSE)+(G56/$O56)*HLOOKUP(categorie!$A$2,categorie!$A$19:$M$27,3,FALSE)+(G57/$O57)*HLOOKUP(categorie!$A$2,categorie!$A$19:$M$27,4,FALSE)+(G58/$O58)*HLOOKUP(categorie!$A$2,categorie!$A$19:$M$27,5,FALSE)+(G59/$O59)*HLOOKUP(categorie!$A$2,categorie!$A$19:$M$27,6,FALSE)+(G60/$O60)*HLOOKUP(categorie!$A$2,categorie!$A$19:$M$27,7,FALSE)+(G61/$O61)*HLOOKUP(categorie!$A$2,categorie!$A$19:$M$27,8,FALSE))/HLOOKUP(categorie!$A$2,categorie!$A$19:$M$27,9,FALSE)*12,0)</f>
        <v>#N/A</v>
      </c>
      <c r="H51" s="163" t="e">
        <f>ROUND(((H55/$O55)*HLOOKUP(categorie!$A$2,categorie!$A$19:$M$27,2,FALSE)+(H56/$O56)*HLOOKUP(categorie!$A$2,categorie!$A$19:$M$27,3,FALSE)+(H57/$O57)*HLOOKUP(categorie!$A$2,categorie!$A$19:$M$27,4,FALSE)+(H58/$O58)*HLOOKUP(categorie!$A$2,categorie!$A$19:$M$27,5,FALSE)+(H59/$O59)*HLOOKUP(categorie!$A$2,categorie!$A$19:$M$27,6,FALSE)+(H60/$O60)*HLOOKUP(categorie!$A$2,categorie!$A$19:$M$27,7,FALSE)+(H61/$O61)*HLOOKUP(categorie!$A$2,categorie!$A$19:$M$27,8,FALSE))/HLOOKUP(categorie!$A$2,categorie!$A$19:$M$27,9,FALSE)*12,0)</f>
        <v>#N/A</v>
      </c>
      <c r="I51" s="127" t="e">
        <f>ROUND(((I55/$O55)*HLOOKUP(categorie!$A$2,categorie!$A$19:$M$27,2,FALSE)+(I56/$O56)*HLOOKUP(categorie!$A$2,categorie!$A$19:$M$27,3,FALSE)+(I57/$O57)*HLOOKUP(categorie!$A$2,categorie!$A$19:$M$27,4,FALSE)+(I58/$O58)*HLOOKUP(categorie!$A$2,categorie!$A$19:$M$27,5,FALSE)+(I59/$O59)*HLOOKUP(categorie!$A$2,categorie!$A$19:$M$27,6,FALSE)+(I60/$O60)*HLOOKUP(categorie!$A$2,categorie!$A$19:$M$27,7,FALSE)+(I61/$O61)*HLOOKUP(categorie!$A$2,categorie!$A$19:$M$27,8,FALSE))/HLOOKUP(categorie!$A$2,categorie!$A$19:$M$27,9,FALSE)*12,0)</f>
        <v>#N/A</v>
      </c>
      <c r="J51" s="127" t="e">
        <f>ROUND(((J55/$O55)*HLOOKUP(categorie!$A$2,categorie!$A$19:$M$27,2,FALSE)+(J56/$O56)*HLOOKUP(categorie!$A$2,categorie!$A$19:$M$27,3,FALSE)+(J57/$O57)*HLOOKUP(categorie!$A$2,categorie!$A$19:$M$27,4,FALSE)+(J58/$O58)*HLOOKUP(categorie!$A$2,categorie!$A$19:$M$27,5,FALSE)+(J59/$O59)*HLOOKUP(categorie!$A$2,categorie!$A$19:$M$27,6,FALSE)+(J60/$O60)*HLOOKUP(categorie!$A$2,categorie!$A$19:$M$27,7,FALSE)+(J61/$O61)*HLOOKUP(categorie!$A$2,categorie!$A$19:$M$27,8,FALSE))/HLOOKUP(categorie!$A$2,categorie!$A$19:$M$27,9,FALSE)*12,0)</f>
        <v>#N/A</v>
      </c>
      <c r="K51" s="127" t="e">
        <f>ROUND(((K55/$O55)*HLOOKUP(categorie!$A$2,categorie!$A$19:$M$27,2,FALSE)+(K56/$O56)*HLOOKUP(categorie!$A$2,categorie!$A$19:$M$27,3,FALSE)+(K57/$O57)*HLOOKUP(categorie!$A$2,categorie!$A$19:$M$27,4,FALSE)+(K58/$O58)*HLOOKUP(categorie!$A$2,categorie!$A$19:$M$27,5,FALSE)+(K59/$O59)*HLOOKUP(categorie!$A$2,categorie!$A$19:$M$27,6,FALSE)+(K60/$O60)*HLOOKUP(categorie!$A$2,categorie!$A$19:$M$27,7,FALSE)+(K61/$O61)*HLOOKUP(categorie!$A$2,categorie!$A$19:$M$27,8,FALSE))/HLOOKUP(categorie!$A$2,categorie!$A$19:$M$27,9,FALSE)*12,0)</f>
        <v>#N/A</v>
      </c>
      <c r="L51" s="127" t="e">
        <f>ROUND(((L55/$O55)*HLOOKUP(categorie!$A$2,categorie!$A$19:$M$27,2,FALSE)+(L56/$O56)*HLOOKUP(categorie!$A$2,categorie!$A$19:$M$27,3,FALSE)+(L57/$O57)*HLOOKUP(categorie!$A$2,categorie!$A$19:$M$27,4,FALSE)+(L58/$O58)*HLOOKUP(categorie!$A$2,categorie!$A$19:$M$27,5,FALSE)+(L59/$O59)*HLOOKUP(categorie!$A$2,categorie!$A$19:$M$27,6,FALSE)+(L60/$O60)*HLOOKUP(categorie!$A$2,categorie!$A$19:$M$27,7,FALSE)+(L61/$O61)*HLOOKUP(categorie!$A$2,categorie!$A$19:$M$27,8,FALSE))/HLOOKUP(categorie!$A$2,categorie!$A$19:$M$27,9,FALSE)*12,0)</f>
        <v>#N/A</v>
      </c>
      <c r="N51" s="131" t="s">
        <v>177</v>
      </c>
      <c r="O51" s="213" t="s">
        <v>178</v>
      </c>
      <c r="P51" s="213"/>
    </row>
    <row r="52" spans="1:16" s="130" customFormat="1" x14ac:dyDescent="0.2">
      <c r="A52" s="162" t="s">
        <v>18</v>
      </c>
      <c r="B52" s="162" t="s">
        <v>18</v>
      </c>
      <c r="O52" s="132"/>
    </row>
    <row r="53" spans="1:16" s="130" customFormat="1" ht="12.75" customHeight="1" x14ac:dyDescent="0.2">
      <c r="A53" s="162"/>
      <c r="B53" s="162" t="s">
        <v>18</v>
      </c>
      <c r="O53" s="214" t="s">
        <v>20</v>
      </c>
      <c r="P53" s="214"/>
    </row>
    <row r="54" spans="1:16" s="130" customFormat="1" ht="38.25" customHeight="1" x14ac:dyDescent="0.2">
      <c r="A54" s="162"/>
      <c r="B54" s="162" t="s">
        <v>18</v>
      </c>
      <c r="E54" s="211" t="s">
        <v>293</v>
      </c>
      <c r="F54" s="211"/>
      <c r="G54" s="211"/>
      <c r="H54" s="211"/>
      <c r="I54" s="211"/>
      <c r="J54" s="211"/>
      <c r="K54" s="211"/>
      <c r="L54" s="211"/>
      <c r="O54" s="132"/>
    </row>
    <row r="55" spans="1:16" s="130" customFormat="1" ht="51" x14ac:dyDescent="0.2">
      <c r="A55" s="162"/>
      <c r="B55" s="162" t="s">
        <v>18</v>
      </c>
      <c r="E55" s="157"/>
      <c r="F55" s="157"/>
      <c r="G55" s="157"/>
      <c r="H55" s="157"/>
      <c r="I55" s="157"/>
      <c r="J55" s="157"/>
      <c r="K55" s="157"/>
      <c r="L55" s="157"/>
      <c r="O55" s="133">
        <v>2</v>
      </c>
      <c r="P55" s="134" t="s">
        <v>219</v>
      </c>
    </row>
    <row r="56" spans="1:16" s="130" customFormat="1" ht="76.5" x14ac:dyDescent="0.2">
      <c r="A56" s="162"/>
      <c r="B56" s="162" t="s">
        <v>18</v>
      </c>
      <c r="E56" s="157"/>
      <c r="F56" s="157"/>
      <c r="G56" s="157"/>
      <c r="H56" s="157"/>
      <c r="I56" s="157"/>
      <c r="J56" s="157"/>
      <c r="K56" s="157"/>
      <c r="L56" s="157"/>
      <c r="O56" s="133">
        <v>3</v>
      </c>
      <c r="P56" s="134" t="s">
        <v>220</v>
      </c>
    </row>
    <row r="57" spans="1:16" s="130" customFormat="1" ht="102" x14ac:dyDescent="0.2">
      <c r="A57" s="162"/>
      <c r="B57" s="162" t="s">
        <v>18</v>
      </c>
      <c r="E57" s="157"/>
      <c r="F57" s="157"/>
      <c r="G57" s="157"/>
      <c r="H57" s="157"/>
      <c r="I57" s="157"/>
      <c r="J57" s="157"/>
      <c r="K57" s="157"/>
      <c r="L57" s="157"/>
      <c r="O57" s="133">
        <v>5</v>
      </c>
      <c r="P57" s="134" t="s">
        <v>221</v>
      </c>
    </row>
    <row r="58" spans="1:16" s="130" customFormat="1" ht="51" x14ac:dyDescent="0.2">
      <c r="A58" s="162"/>
      <c r="B58" s="162" t="s">
        <v>18</v>
      </c>
      <c r="E58" s="157"/>
      <c r="F58" s="157"/>
      <c r="G58" s="157"/>
      <c r="H58" s="157"/>
      <c r="I58" s="157"/>
      <c r="J58" s="157"/>
      <c r="K58" s="157"/>
      <c r="L58" s="157"/>
      <c r="O58" s="133">
        <v>3</v>
      </c>
      <c r="P58" s="134" t="s">
        <v>222</v>
      </c>
    </row>
    <row r="59" spans="1:16" s="130" customFormat="1" ht="51" x14ac:dyDescent="0.2">
      <c r="A59" s="162"/>
      <c r="B59" s="162" t="s">
        <v>18</v>
      </c>
      <c r="E59" s="157"/>
      <c r="F59" s="157"/>
      <c r="G59" s="157"/>
      <c r="H59" s="157"/>
      <c r="I59" s="157"/>
      <c r="J59" s="157"/>
      <c r="K59" s="157"/>
      <c r="L59" s="157"/>
      <c r="O59" s="133">
        <v>3</v>
      </c>
      <c r="P59" s="134" t="s">
        <v>223</v>
      </c>
    </row>
    <row r="60" spans="1:16" s="130" customFormat="1" ht="51" x14ac:dyDescent="0.2">
      <c r="A60" s="162"/>
      <c r="B60" s="162" t="s">
        <v>18</v>
      </c>
      <c r="E60" s="157"/>
      <c r="F60" s="157"/>
      <c r="G60" s="157"/>
      <c r="H60" s="157"/>
      <c r="I60" s="157"/>
      <c r="J60" s="157"/>
      <c r="K60" s="157"/>
      <c r="L60" s="157"/>
      <c r="O60" s="133">
        <v>3</v>
      </c>
      <c r="P60" s="134" t="s">
        <v>224</v>
      </c>
    </row>
    <row r="61" spans="1:16" s="130" customFormat="1" ht="38.25" x14ac:dyDescent="0.2">
      <c r="A61" s="162"/>
      <c r="B61" s="162" t="s">
        <v>18</v>
      </c>
      <c r="E61" s="157"/>
      <c r="F61" s="157"/>
      <c r="G61" s="157"/>
      <c r="H61" s="157"/>
      <c r="I61" s="157"/>
      <c r="J61" s="157"/>
      <c r="K61" s="157"/>
      <c r="L61" s="157"/>
      <c r="O61" s="133">
        <v>3</v>
      </c>
      <c r="P61" s="134" t="s">
        <v>225</v>
      </c>
    </row>
    <row r="62" spans="1:16" x14ac:dyDescent="0.2">
      <c r="B62" s="161" t="s">
        <v>18</v>
      </c>
    </row>
    <row r="63" spans="1:16" x14ac:dyDescent="0.2">
      <c r="O63" s="207" t="s">
        <v>21</v>
      </c>
      <c r="P63" s="207"/>
    </row>
    <row r="65" spans="1:16" x14ac:dyDescent="0.2">
      <c r="O65" s="117"/>
    </row>
    <row r="66" spans="1:16" x14ac:dyDescent="0.2">
      <c r="O66" s="117"/>
    </row>
    <row r="68" spans="1:16" x14ac:dyDescent="0.2">
      <c r="O68" s="207" t="s">
        <v>22</v>
      </c>
      <c r="P68" s="207"/>
    </row>
    <row r="70" spans="1:16" ht="13.5" thickBot="1" x14ac:dyDescent="0.25"/>
    <row r="71" spans="1:16" ht="16.5" thickBot="1" x14ac:dyDescent="0.3">
      <c r="A71" s="161" t="s">
        <v>18</v>
      </c>
      <c r="B71" s="161" t="s">
        <v>18</v>
      </c>
      <c r="C71" s="11">
        <v>33</v>
      </c>
      <c r="D71" s="29"/>
      <c r="E71" s="119"/>
      <c r="F71" s="119"/>
      <c r="G71" s="119"/>
      <c r="H71" s="31"/>
      <c r="I71" s="11"/>
      <c r="J71" s="11"/>
      <c r="K71" s="11"/>
      <c r="L71" s="11"/>
      <c r="N71" s="5" t="s">
        <v>179</v>
      </c>
      <c r="O71" s="206" t="s">
        <v>180</v>
      </c>
      <c r="P71" s="206"/>
    </row>
    <row r="72" spans="1:16" x14ac:dyDescent="0.2">
      <c r="A72" s="161" t="s">
        <v>18</v>
      </c>
      <c r="B72" s="161" t="s">
        <v>18</v>
      </c>
    </row>
    <row r="73" spans="1:16" x14ac:dyDescent="0.2">
      <c r="B73" s="161" t="s">
        <v>18</v>
      </c>
      <c r="O73" s="207" t="s">
        <v>20</v>
      </c>
      <c r="P73" s="207"/>
    </row>
    <row r="74" spans="1:16" x14ac:dyDescent="0.2">
      <c r="B74" s="161" t="s">
        <v>18</v>
      </c>
    </row>
    <row r="75" spans="1:16" x14ac:dyDescent="0.2">
      <c r="B75" s="161" t="s">
        <v>18</v>
      </c>
      <c r="O75" s="114">
        <v>18</v>
      </c>
      <c r="P75" s="113" t="s">
        <v>226</v>
      </c>
    </row>
    <row r="76" spans="1:16" x14ac:dyDescent="0.2">
      <c r="B76" s="161" t="s">
        <v>18</v>
      </c>
      <c r="O76" s="114">
        <v>15</v>
      </c>
      <c r="P76" s="113" t="s">
        <v>227</v>
      </c>
    </row>
    <row r="77" spans="1:16" x14ac:dyDescent="0.2">
      <c r="B77" s="161" t="s">
        <v>18</v>
      </c>
    </row>
    <row r="78" spans="1:16" x14ac:dyDescent="0.2">
      <c r="O78" s="207" t="s">
        <v>21</v>
      </c>
      <c r="P78" s="207"/>
    </row>
    <row r="80" spans="1:16" x14ac:dyDescent="0.2">
      <c r="O80" s="117"/>
    </row>
    <row r="81" spans="1:16" x14ac:dyDescent="0.2">
      <c r="O81" s="117"/>
    </row>
    <row r="83" spans="1:16" x14ac:dyDescent="0.2">
      <c r="O83" s="207" t="s">
        <v>22</v>
      </c>
      <c r="P83" s="207"/>
    </row>
    <row r="85" spans="1:16" ht="13.5" thickBot="1" x14ac:dyDescent="0.25"/>
    <row r="86" spans="1:16" ht="16.5" thickBot="1" x14ac:dyDescent="0.3">
      <c r="A86" s="161" t="s">
        <v>18</v>
      </c>
      <c r="B86" s="161" t="s">
        <v>18</v>
      </c>
      <c r="C86" s="11">
        <v>5</v>
      </c>
      <c r="D86" s="29"/>
      <c r="E86" s="119"/>
      <c r="F86" s="119"/>
      <c r="G86" s="119"/>
      <c r="H86" s="122"/>
      <c r="I86" s="11"/>
      <c r="J86" s="11"/>
      <c r="K86" s="11"/>
      <c r="L86" s="11"/>
      <c r="N86" s="5" t="s">
        <v>181</v>
      </c>
      <c r="O86" s="206" t="s">
        <v>182</v>
      </c>
      <c r="P86" s="206"/>
    </row>
    <row r="87" spans="1:16" x14ac:dyDescent="0.2">
      <c r="A87" s="161" t="s">
        <v>18</v>
      </c>
      <c r="B87" s="161" t="s">
        <v>18</v>
      </c>
    </row>
    <row r="88" spans="1:16" x14ac:dyDescent="0.2">
      <c r="B88" s="161" t="s">
        <v>18</v>
      </c>
      <c r="O88" s="207" t="s">
        <v>20</v>
      </c>
      <c r="P88" s="207"/>
    </row>
    <row r="89" spans="1:16" x14ac:dyDescent="0.2">
      <c r="B89" s="161" t="s">
        <v>18</v>
      </c>
    </row>
    <row r="90" spans="1:16" ht="25.5" x14ac:dyDescent="0.2">
      <c r="B90" s="161" t="s">
        <v>18</v>
      </c>
      <c r="O90" s="114" t="s">
        <v>139</v>
      </c>
      <c r="P90" s="115" t="s">
        <v>228</v>
      </c>
    </row>
    <row r="91" spans="1:16" ht="25.5" x14ac:dyDescent="0.2">
      <c r="B91" s="161" t="s">
        <v>18</v>
      </c>
      <c r="O91" s="114">
        <v>5</v>
      </c>
      <c r="P91" s="115" t="s">
        <v>229</v>
      </c>
    </row>
    <row r="92" spans="1:16" x14ac:dyDescent="0.2">
      <c r="B92" s="161" t="s">
        <v>18</v>
      </c>
    </row>
    <row r="93" spans="1:16" x14ac:dyDescent="0.2">
      <c r="O93" s="207" t="s">
        <v>21</v>
      </c>
      <c r="P93" s="207"/>
    </row>
    <row r="95" spans="1:16" x14ac:dyDescent="0.2">
      <c r="O95" s="117"/>
    </row>
    <row r="96" spans="1:16" x14ac:dyDescent="0.2">
      <c r="O96" s="117"/>
    </row>
    <row r="98" spans="1:16" x14ac:dyDescent="0.2">
      <c r="O98" s="207" t="s">
        <v>22</v>
      </c>
      <c r="P98" s="207"/>
    </row>
    <row r="101" spans="1:16" ht="15.75" x14ac:dyDescent="0.25">
      <c r="A101" s="161" t="s">
        <v>18</v>
      </c>
      <c r="B101" s="161" t="s">
        <v>18</v>
      </c>
      <c r="C101" s="6"/>
      <c r="E101" s="6"/>
      <c r="F101" s="6"/>
      <c r="G101" s="6"/>
      <c r="H101" s="6"/>
      <c r="I101" s="6"/>
      <c r="J101" s="6"/>
      <c r="K101" s="6"/>
      <c r="L101" s="6"/>
      <c r="N101" s="7" t="s">
        <v>183</v>
      </c>
      <c r="O101" s="210" t="s">
        <v>184</v>
      </c>
      <c r="P101" s="210"/>
    </row>
    <row r="102" spans="1:16" x14ac:dyDescent="0.2">
      <c r="A102" s="161" t="s">
        <v>18</v>
      </c>
      <c r="B102" s="161" t="s">
        <v>18</v>
      </c>
    </row>
    <row r="103" spans="1:16" ht="15.75" x14ac:dyDescent="0.25">
      <c r="A103" s="161" t="s">
        <v>18</v>
      </c>
      <c r="B103" s="161" t="s">
        <v>18</v>
      </c>
      <c r="C103" s="8"/>
      <c r="E103" s="8"/>
      <c r="F103" s="8"/>
      <c r="G103" s="8"/>
      <c r="H103" s="8"/>
      <c r="I103" s="8"/>
      <c r="J103" s="8"/>
      <c r="K103" s="8"/>
      <c r="L103" s="8"/>
      <c r="N103" s="9" t="s">
        <v>185</v>
      </c>
      <c r="O103" s="208" t="s">
        <v>186</v>
      </c>
      <c r="P103" s="208"/>
    </row>
    <row r="104" spans="1:16" ht="13.5" thickBot="1" x14ac:dyDescent="0.25">
      <c r="A104" s="161" t="s">
        <v>18</v>
      </c>
      <c r="B104" s="161" t="s">
        <v>18</v>
      </c>
    </row>
    <row r="105" spans="1:16" ht="16.5" thickBot="1" x14ac:dyDescent="0.3">
      <c r="A105" s="161" t="s">
        <v>18</v>
      </c>
      <c r="B105" s="161" t="s">
        <v>18</v>
      </c>
      <c r="C105" s="11">
        <v>5</v>
      </c>
      <c r="D105" s="29"/>
      <c r="E105" s="30"/>
      <c r="F105" s="119"/>
      <c r="G105" s="119"/>
      <c r="H105" s="31"/>
      <c r="I105" s="11"/>
      <c r="J105" s="11"/>
      <c r="K105" s="11"/>
      <c r="L105" s="11"/>
      <c r="N105" s="5" t="s">
        <v>187</v>
      </c>
      <c r="O105" s="206" t="s">
        <v>188</v>
      </c>
      <c r="P105" s="206"/>
    </row>
    <row r="106" spans="1:16" x14ac:dyDescent="0.2">
      <c r="A106" s="161" t="s">
        <v>18</v>
      </c>
      <c r="B106" s="161" t="s">
        <v>18</v>
      </c>
    </row>
    <row r="107" spans="1:16" x14ac:dyDescent="0.2">
      <c r="B107" s="161" t="s">
        <v>18</v>
      </c>
      <c r="O107" s="207" t="s">
        <v>20</v>
      </c>
      <c r="P107" s="207"/>
    </row>
    <row r="108" spans="1:16" x14ac:dyDescent="0.2">
      <c r="B108" s="161" t="s">
        <v>18</v>
      </c>
    </row>
    <row r="109" spans="1:16" ht="25.5" x14ac:dyDescent="0.2">
      <c r="B109" s="161" t="s">
        <v>18</v>
      </c>
      <c r="O109" s="114">
        <v>2</v>
      </c>
      <c r="P109" s="115" t="s">
        <v>230</v>
      </c>
    </row>
    <row r="110" spans="1:16" x14ac:dyDescent="0.2">
      <c r="B110" s="161" t="s">
        <v>18</v>
      </c>
      <c r="O110" s="114">
        <v>3</v>
      </c>
      <c r="P110" s="113" t="s">
        <v>231</v>
      </c>
    </row>
    <row r="111" spans="1:16" x14ac:dyDescent="0.2">
      <c r="B111" s="161" t="s">
        <v>18</v>
      </c>
    </row>
    <row r="112" spans="1:16" x14ac:dyDescent="0.2">
      <c r="O112" s="207" t="s">
        <v>21</v>
      </c>
      <c r="P112" s="207"/>
    </row>
    <row r="114" spans="1:16" x14ac:dyDescent="0.2">
      <c r="O114" s="117"/>
    </row>
    <row r="115" spans="1:16" x14ac:dyDescent="0.2">
      <c r="O115" s="117"/>
    </row>
    <row r="117" spans="1:16" x14ac:dyDescent="0.2">
      <c r="O117" s="207" t="s">
        <v>22</v>
      </c>
      <c r="P117" s="207"/>
    </row>
    <row r="119" spans="1:16" ht="13.5" thickBot="1" x14ac:dyDescent="0.25"/>
    <row r="120" spans="1:16" ht="16.5" thickBot="1" x14ac:dyDescent="0.3">
      <c r="A120" s="161" t="s">
        <v>18</v>
      </c>
      <c r="B120" s="161" t="s">
        <v>18</v>
      </c>
      <c r="C120" s="11">
        <v>5</v>
      </c>
      <c r="D120" s="29"/>
      <c r="E120" s="30"/>
      <c r="F120" s="119"/>
      <c r="G120" s="119"/>
      <c r="H120" s="31"/>
      <c r="I120" s="11"/>
      <c r="J120" s="11"/>
      <c r="K120" s="11"/>
      <c r="L120" s="11"/>
      <c r="N120" s="5" t="s">
        <v>189</v>
      </c>
      <c r="O120" s="206" t="s">
        <v>190</v>
      </c>
      <c r="P120" s="206"/>
    </row>
    <row r="121" spans="1:16" x14ac:dyDescent="0.2">
      <c r="A121" s="161" t="s">
        <v>18</v>
      </c>
      <c r="B121" s="161" t="s">
        <v>18</v>
      </c>
    </row>
    <row r="122" spans="1:16" x14ac:dyDescent="0.2">
      <c r="B122" s="161" t="s">
        <v>18</v>
      </c>
      <c r="O122" s="207" t="s">
        <v>20</v>
      </c>
      <c r="P122" s="207"/>
    </row>
    <row r="123" spans="1:16" x14ac:dyDescent="0.2">
      <c r="B123" s="161" t="s">
        <v>18</v>
      </c>
    </row>
    <row r="124" spans="1:16" ht="38.25" x14ac:dyDescent="0.2">
      <c r="B124" s="161" t="s">
        <v>18</v>
      </c>
      <c r="O124" s="114">
        <v>2</v>
      </c>
      <c r="P124" s="115" t="s">
        <v>232</v>
      </c>
    </row>
    <row r="125" spans="1:16" ht="25.5" x14ac:dyDescent="0.2">
      <c r="B125" s="161" t="s">
        <v>18</v>
      </c>
      <c r="O125" s="114">
        <v>3</v>
      </c>
      <c r="P125" s="115" t="s">
        <v>233</v>
      </c>
    </row>
    <row r="126" spans="1:16" x14ac:dyDescent="0.2">
      <c r="B126" s="161" t="s">
        <v>18</v>
      </c>
    </row>
    <row r="127" spans="1:16" x14ac:dyDescent="0.2">
      <c r="O127" s="207" t="s">
        <v>21</v>
      </c>
      <c r="P127" s="207"/>
    </row>
    <row r="129" spans="1:16" x14ac:dyDescent="0.2">
      <c r="O129" s="117"/>
    </row>
    <row r="130" spans="1:16" x14ac:dyDescent="0.2">
      <c r="O130" s="117"/>
    </row>
    <row r="132" spans="1:16" x14ac:dyDescent="0.2">
      <c r="O132" s="207" t="s">
        <v>22</v>
      </c>
      <c r="P132" s="207"/>
    </row>
    <row r="134" spans="1:16" ht="13.5" thickBot="1" x14ac:dyDescent="0.25"/>
    <row r="135" spans="1:16" ht="16.5" thickBot="1" x14ac:dyDescent="0.3">
      <c r="A135" s="161" t="s">
        <v>18</v>
      </c>
      <c r="B135" s="161" t="s">
        <v>18</v>
      </c>
      <c r="C135" s="11">
        <v>5</v>
      </c>
      <c r="D135" s="29"/>
      <c r="E135" s="30"/>
      <c r="F135" s="119"/>
      <c r="G135" s="119"/>
      <c r="H135" s="31"/>
      <c r="I135" s="11"/>
      <c r="J135" s="11"/>
      <c r="K135" s="11"/>
      <c r="L135" s="11"/>
      <c r="N135" s="5" t="s">
        <v>191</v>
      </c>
      <c r="O135" s="206" t="s">
        <v>192</v>
      </c>
      <c r="P135" s="206"/>
    </row>
    <row r="136" spans="1:16" x14ac:dyDescent="0.2">
      <c r="A136" s="161" t="s">
        <v>18</v>
      </c>
      <c r="B136" s="161" t="s">
        <v>18</v>
      </c>
    </row>
    <row r="137" spans="1:16" x14ac:dyDescent="0.2">
      <c r="B137" s="161" t="s">
        <v>18</v>
      </c>
      <c r="O137" s="207" t="s">
        <v>20</v>
      </c>
      <c r="P137" s="207"/>
    </row>
    <row r="138" spans="1:16" x14ac:dyDescent="0.2">
      <c r="B138" s="161" t="s">
        <v>18</v>
      </c>
    </row>
    <row r="139" spans="1:16" ht="25.5" x14ac:dyDescent="0.2">
      <c r="B139" s="161" t="s">
        <v>18</v>
      </c>
      <c r="O139" s="114">
        <v>2</v>
      </c>
      <c r="P139" s="115" t="s">
        <v>234</v>
      </c>
    </row>
    <row r="140" spans="1:16" ht="63.75" x14ac:dyDescent="0.2">
      <c r="B140" s="161" t="s">
        <v>18</v>
      </c>
      <c r="O140" s="114">
        <v>3</v>
      </c>
      <c r="P140" s="115" t="s">
        <v>235</v>
      </c>
    </row>
    <row r="141" spans="1:16" x14ac:dyDescent="0.2">
      <c r="B141" s="161" t="s">
        <v>18</v>
      </c>
    </row>
    <row r="142" spans="1:16" x14ac:dyDescent="0.2">
      <c r="O142" s="207" t="s">
        <v>21</v>
      </c>
      <c r="P142" s="207"/>
    </row>
    <row r="144" spans="1:16" x14ac:dyDescent="0.2">
      <c r="O144" s="117"/>
    </row>
    <row r="145" spans="1:16" x14ac:dyDescent="0.2">
      <c r="O145" s="117"/>
    </row>
    <row r="147" spans="1:16" x14ac:dyDescent="0.2">
      <c r="O147" s="207" t="s">
        <v>22</v>
      </c>
      <c r="P147" s="207"/>
    </row>
    <row r="149" spans="1:16" ht="13.5" thickBot="1" x14ac:dyDescent="0.25"/>
    <row r="150" spans="1:16" ht="16.5" thickBot="1" x14ac:dyDescent="0.3">
      <c r="A150" s="161" t="s">
        <v>18</v>
      </c>
      <c r="B150" s="161" t="s">
        <v>18</v>
      </c>
      <c r="C150" s="11">
        <v>5</v>
      </c>
      <c r="D150" s="29"/>
      <c r="E150" s="30"/>
      <c r="F150" s="119"/>
      <c r="G150" s="119"/>
      <c r="H150" s="31"/>
      <c r="I150" s="11"/>
      <c r="J150" s="11"/>
      <c r="K150" s="11"/>
      <c r="L150" s="11"/>
      <c r="N150" s="5" t="s">
        <v>193</v>
      </c>
      <c r="O150" s="206" t="s">
        <v>194</v>
      </c>
      <c r="P150" s="206"/>
    </row>
    <row r="151" spans="1:16" x14ac:dyDescent="0.2">
      <c r="A151" s="161" t="s">
        <v>18</v>
      </c>
      <c r="B151" s="161" t="s">
        <v>18</v>
      </c>
    </row>
    <row r="152" spans="1:16" x14ac:dyDescent="0.2">
      <c r="B152" s="161" t="s">
        <v>18</v>
      </c>
      <c r="O152" s="207" t="s">
        <v>20</v>
      </c>
      <c r="P152" s="207"/>
    </row>
    <row r="153" spans="1:16" x14ac:dyDescent="0.2">
      <c r="B153" s="161" t="s">
        <v>18</v>
      </c>
    </row>
    <row r="154" spans="1:16" ht="25.5" x14ac:dyDescent="0.2">
      <c r="B154" s="161" t="s">
        <v>18</v>
      </c>
      <c r="O154" s="114">
        <v>5</v>
      </c>
      <c r="P154" s="115" t="s">
        <v>236</v>
      </c>
    </row>
    <row r="155" spans="1:16" x14ac:dyDescent="0.2">
      <c r="B155" s="161" t="s">
        <v>18</v>
      </c>
    </row>
    <row r="156" spans="1:16" x14ac:dyDescent="0.2">
      <c r="O156" s="207" t="s">
        <v>21</v>
      </c>
      <c r="P156" s="207"/>
    </row>
    <row r="158" spans="1:16" x14ac:dyDescent="0.2">
      <c r="O158" s="117"/>
    </row>
    <row r="159" spans="1:16" x14ac:dyDescent="0.2">
      <c r="O159" s="117"/>
    </row>
    <row r="161" spans="1:16" x14ac:dyDescent="0.2">
      <c r="O161" s="207" t="s">
        <v>22</v>
      </c>
      <c r="P161" s="207"/>
    </row>
    <row r="164" spans="1:16" ht="15.75" x14ac:dyDescent="0.25">
      <c r="A164" s="161" t="s">
        <v>18</v>
      </c>
      <c r="B164" s="161" t="s">
        <v>18</v>
      </c>
      <c r="C164" s="124" t="s">
        <v>238</v>
      </c>
      <c r="D164" s="29"/>
      <c r="E164" s="11"/>
      <c r="F164" s="11"/>
      <c r="G164" s="11"/>
      <c r="H164" s="11"/>
      <c r="I164" s="11"/>
      <c r="J164" s="11"/>
      <c r="K164" s="11"/>
      <c r="L164" s="11"/>
      <c r="N164" s="5" t="s">
        <v>195</v>
      </c>
      <c r="O164" s="206" t="s">
        <v>196</v>
      </c>
      <c r="P164" s="206"/>
    </row>
    <row r="165" spans="1:16" x14ac:dyDescent="0.2">
      <c r="A165" s="161" t="s">
        <v>18</v>
      </c>
      <c r="B165" s="161" t="s">
        <v>18</v>
      </c>
    </row>
    <row r="166" spans="1:16" x14ac:dyDescent="0.2">
      <c r="B166" s="161" t="s">
        <v>18</v>
      </c>
      <c r="O166" s="212" t="s">
        <v>237</v>
      </c>
      <c r="P166" s="212"/>
    </row>
    <row r="167" spans="1:16" x14ac:dyDescent="0.2">
      <c r="B167" s="161" t="s">
        <v>18</v>
      </c>
    </row>
    <row r="168" spans="1:16" ht="15.75" x14ac:dyDescent="0.25">
      <c r="A168" s="161" t="s">
        <v>18</v>
      </c>
      <c r="B168" s="161" t="s">
        <v>18</v>
      </c>
      <c r="C168" s="8"/>
      <c r="E168" s="8"/>
      <c r="F168" s="8"/>
      <c r="G168" s="8"/>
      <c r="H168" s="8"/>
      <c r="I168" s="8"/>
      <c r="J168" s="8"/>
      <c r="K168" s="8"/>
      <c r="L168" s="8"/>
      <c r="N168" s="9" t="s">
        <v>197</v>
      </c>
      <c r="O168" s="208" t="s">
        <v>198</v>
      </c>
      <c r="P168" s="208"/>
    </row>
    <row r="169" spans="1:16" ht="13.5" thickBot="1" x14ac:dyDescent="0.25">
      <c r="A169" s="161" t="s">
        <v>18</v>
      </c>
      <c r="B169" s="161" t="s">
        <v>18</v>
      </c>
    </row>
    <row r="170" spans="1:16" ht="16.5" thickBot="1" x14ac:dyDescent="0.3">
      <c r="A170" s="161" t="s">
        <v>18</v>
      </c>
      <c r="B170" s="161" t="s">
        <v>18</v>
      </c>
      <c r="C170" s="11">
        <v>10</v>
      </c>
      <c r="D170" s="29"/>
      <c r="E170" s="30"/>
      <c r="F170" s="119"/>
      <c r="G170" s="119"/>
      <c r="H170" s="31"/>
      <c r="I170" s="11"/>
      <c r="J170" s="11"/>
      <c r="K170" s="11"/>
      <c r="L170" s="11"/>
      <c r="N170" s="5" t="s">
        <v>199</v>
      </c>
      <c r="O170" s="206" t="s">
        <v>200</v>
      </c>
      <c r="P170" s="206"/>
    </row>
    <row r="171" spans="1:16" x14ac:dyDescent="0.2">
      <c r="A171" s="161" t="s">
        <v>18</v>
      </c>
      <c r="B171" s="161" t="s">
        <v>18</v>
      </c>
    </row>
    <row r="172" spans="1:16" x14ac:dyDescent="0.2">
      <c r="B172" s="161" t="s">
        <v>18</v>
      </c>
      <c r="O172" s="207" t="s">
        <v>20</v>
      </c>
      <c r="P172" s="207"/>
    </row>
    <row r="173" spans="1:16" x14ac:dyDescent="0.2">
      <c r="B173" s="161" t="s">
        <v>18</v>
      </c>
    </row>
    <row r="174" spans="1:16" ht="63.75" x14ac:dyDescent="0.2">
      <c r="B174" s="161" t="s">
        <v>18</v>
      </c>
      <c r="O174" s="114">
        <v>6</v>
      </c>
      <c r="P174" s="115" t="s">
        <v>239</v>
      </c>
    </row>
    <row r="175" spans="1:16" ht="25.5" x14ac:dyDescent="0.2">
      <c r="B175" s="161" t="s">
        <v>18</v>
      </c>
      <c r="O175" s="114">
        <v>4</v>
      </c>
      <c r="P175" s="115" t="s">
        <v>240</v>
      </c>
    </row>
    <row r="176" spans="1:16" x14ac:dyDescent="0.2">
      <c r="B176" s="161" t="s">
        <v>18</v>
      </c>
    </row>
    <row r="177" spans="1:16" x14ac:dyDescent="0.2">
      <c r="O177" s="207" t="s">
        <v>21</v>
      </c>
      <c r="P177" s="207"/>
    </row>
    <row r="179" spans="1:16" x14ac:dyDescent="0.2">
      <c r="O179" s="117"/>
    </row>
    <row r="180" spans="1:16" x14ac:dyDescent="0.2">
      <c r="O180" s="117"/>
    </row>
    <row r="182" spans="1:16" x14ac:dyDescent="0.2">
      <c r="O182" s="207" t="s">
        <v>22</v>
      </c>
      <c r="P182" s="207"/>
    </row>
    <row r="184" spans="1:16" ht="13.5" thickBot="1" x14ac:dyDescent="0.25"/>
    <row r="185" spans="1:16" ht="16.5" thickBot="1" x14ac:dyDescent="0.3">
      <c r="A185" s="161" t="s">
        <v>18</v>
      </c>
      <c r="B185" s="161" t="s">
        <v>18</v>
      </c>
      <c r="C185" s="11">
        <v>20</v>
      </c>
      <c r="D185" s="29"/>
      <c r="E185" s="30"/>
      <c r="F185" s="119"/>
      <c r="G185" s="119"/>
      <c r="H185" s="31"/>
      <c r="I185" s="11"/>
      <c r="J185" s="11"/>
      <c r="K185" s="11"/>
      <c r="L185" s="11"/>
      <c r="N185" s="5" t="s">
        <v>201</v>
      </c>
      <c r="O185" s="206" t="s">
        <v>202</v>
      </c>
      <c r="P185" s="206"/>
    </row>
    <row r="186" spans="1:16" x14ac:dyDescent="0.2">
      <c r="A186" s="161" t="s">
        <v>18</v>
      </c>
      <c r="B186" s="161" t="s">
        <v>18</v>
      </c>
    </row>
    <row r="187" spans="1:16" x14ac:dyDescent="0.2">
      <c r="B187" s="161" t="s">
        <v>18</v>
      </c>
      <c r="O187" s="207" t="s">
        <v>20</v>
      </c>
      <c r="P187" s="207"/>
    </row>
    <row r="188" spans="1:16" x14ac:dyDescent="0.2">
      <c r="B188" s="161" t="s">
        <v>18</v>
      </c>
    </row>
    <row r="189" spans="1:16" ht="63.75" x14ac:dyDescent="0.2">
      <c r="B189" s="161" t="s">
        <v>18</v>
      </c>
      <c r="O189" s="114">
        <v>15</v>
      </c>
      <c r="P189" s="115" t="s">
        <v>241</v>
      </c>
    </row>
    <row r="190" spans="1:16" ht="38.25" x14ac:dyDescent="0.2">
      <c r="B190" s="161" t="s">
        <v>18</v>
      </c>
      <c r="O190" s="114">
        <v>5</v>
      </c>
      <c r="P190" s="115" t="s">
        <v>242</v>
      </c>
    </row>
    <row r="191" spans="1:16" x14ac:dyDescent="0.2">
      <c r="B191" s="161" t="s">
        <v>18</v>
      </c>
    </row>
    <row r="192" spans="1:16" x14ac:dyDescent="0.2">
      <c r="O192" s="207" t="s">
        <v>21</v>
      </c>
      <c r="P192" s="207"/>
    </row>
    <row r="194" spans="1:16" x14ac:dyDescent="0.2">
      <c r="O194" s="117"/>
    </row>
    <row r="195" spans="1:16" x14ac:dyDescent="0.2">
      <c r="O195" s="117"/>
    </row>
    <row r="197" spans="1:16" x14ac:dyDescent="0.2">
      <c r="O197" s="207" t="s">
        <v>22</v>
      </c>
      <c r="P197" s="207"/>
    </row>
    <row r="200" spans="1:16" ht="15.75" x14ac:dyDescent="0.25">
      <c r="A200" s="161" t="s">
        <v>18</v>
      </c>
      <c r="B200" s="161" t="s">
        <v>18</v>
      </c>
      <c r="C200" s="8"/>
      <c r="E200" s="8"/>
      <c r="F200" s="8"/>
      <c r="G200" s="8"/>
      <c r="H200" s="8"/>
      <c r="I200" s="8"/>
      <c r="J200" s="8"/>
      <c r="K200" s="8"/>
      <c r="L200" s="8"/>
      <c r="N200" s="9" t="s">
        <v>203</v>
      </c>
      <c r="O200" s="208" t="s">
        <v>204</v>
      </c>
      <c r="P200" s="208"/>
    </row>
    <row r="201" spans="1:16" ht="13.5" thickBot="1" x14ac:dyDescent="0.25">
      <c r="A201" s="161" t="s">
        <v>18</v>
      </c>
      <c r="B201" s="161" t="s">
        <v>18</v>
      </c>
    </row>
    <row r="202" spans="1:16" ht="16.5" thickBot="1" x14ac:dyDescent="0.3">
      <c r="A202" s="161" t="s">
        <v>18</v>
      </c>
      <c r="B202" s="161" t="s">
        <v>18</v>
      </c>
      <c r="C202" s="11">
        <v>25</v>
      </c>
      <c r="D202" s="29"/>
      <c r="E202" s="30"/>
      <c r="F202" s="119"/>
      <c r="G202" s="119"/>
      <c r="H202" s="31"/>
      <c r="I202" s="11"/>
      <c r="J202" s="11"/>
      <c r="K202" s="11"/>
      <c r="L202" s="11"/>
      <c r="N202" s="5" t="s">
        <v>205</v>
      </c>
      <c r="O202" s="206" t="s">
        <v>206</v>
      </c>
      <c r="P202" s="206"/>
    </row>
    <row r="203" spans="1:16" x14ac:dyDescent="0.2">
      <c r="A203" s="161" t="s">
        <v>18</v>
      </c>
      <c r="B203" s="161" t="s">
        <v>18</v>
      </c>
    </row>
    <row r="204" spans="1:16" x14ac:dyDescent="0.2">
      <c r="B204" s="161" t="s">
        <v>18</v>
      </c>
      <c r="O204" s="207" t="s">
        <v>20</v>
      </c>
      <c r="P204" s="207"/>
    </row>
    <row r="205" spans="1:16" x14ac:dyDescent="0.2">
      <c r="B205" s="161" t="s">
        <v>18</v>
      </c>
    </row>
    <row r="206" spans="1:16" ht="76.5" x14ac:dyDescent="0.2">
      <c r="B206" s="161" t="s">
        <v>18</v>
      </c>
      <c r="O206" s="114">
        <v>25</v>
      </c>
      <c r="P206" s="115" t="s">
        <v>243</v>
      </c>
    </row>
    <row r="207" spans="1:16" x14ac:dyDescent="0.2">
      <c r="B207" s="161" t="s">
        <v>18</v>
      </c>
    </row>
    <row r="208" spans="1:16" x14ac:dyDescent="0.2">
      <c r="O208" s="207" t="s">
        <v>21</v>
      </c>
      <c r="P208" s="207"/>
    </row>
    <row r="210" spans="1:16" x14ac:dyDescent="0.2">
      <c r="O210" s="117"/>
    </row>
    <row r="211" spans="1:16" x14ac:dyDescent="0.2">
      <c r="O211" s="117"/>
    </row>
    <row r="213" spans="1:16" x14ac:dyDescent="0.2">
      <c r="O213" s="207" t="s">
        <v>22</v>
      </c>
      <c r="P213" s="207"/>
    </row>
    <row r="216" spans="1:16" ht="15.75" x14ac:dyDescent="0.25">
      <c r="A216" s="161" t="s">
        <v>18</v>
      </c>
      <c r="B216" s="161" t="s">
        <v>18</v>
      </c>
      <c r="C216" s="6"/>
      <c r="E216" s="6"/>
      <c r="F216" s="6"/>
      <c r="G216" s="6"/>
      <c r="H216" s="6"/>
      <c r="I216" s="6"/>
      <c r="J216" s="6"/>
      <c r="K216" s="6"/>
      <c r="L216" s="6"/>
      <c r="N216" s="7" t="s">
        <v>207</v>
      </c>
      <c r="O216" s="210" t="s">
        <v>208</v>
      </c>
      <c r="P216" s="210"/>
    </row>
    <row r="217" spans="1:16" x14ac:dyDescent="0.2">
      <c r="A217" s="161" t="s">
        <v>18</v>
      </c>
      <c r="B217" s="161" t="s">
        <v>18</v>
      </c>
    </row>
    <row r="218" spans="1:16" ht="15.75" x14ac:dyDescent="0.25">
      <c r="A218" s="161" t="s">
        <v>18</v>
      </c>
      <c r="B218" s="161" t="s">
        <v>18</v>
      </c>
      <c r="C218" s="8"/>
      <c r="E218" s="8"/>
      <c r="F218" s="8"/>
      <c r="G218" s="8"/>
      <c r="H218" s="8"/>
      <c r="I218" s="8"/>
      <c r="J218" s="8"/>
      <c r="K218" s="8"/>
      <c r="L218" s="8"/>
      <c r="N218" s="9" t="s">
        <v>209</v>
      </c>
      <c r="O218" s="208" t="s">
        <v>210</v>
      </c>
      <c r="P218" s="208"/>
    </row>
    <row r="219" spans="1:16" ht="13.5" thickBot="1" x14ac:dyDescent="0.25">
      <c r="A219" s="161" t="s">
        <v>18</v>
      </c>
      <c r="B219" s="161" t="s">
        <v>18</v>
      </c>
    </row>
    <row r="220" spans="1:16" ht="16.5" thickBot="1" x14ac:dyDescent="0.3">
      <c r="A220" s="161" t="s">
        <v>18</v>
      </c>
      <c r="B220" s="161" t="s">
        <v>18</v>
      </c>
      <c r="C220" s="11">
        <v>25</v>
      </c>
      <c r="D220" s="29"/>
      <c r="E220" s="30"/>
      <c r="F220" s="119"/>
      <c r="G220" s="119"/>
      <c r="H220" s="31"/>
      <c r="I220" s="11"/>
      <c r="J220" s="11"/>
      <c r="K220" s="11"/>
      <c r="L220" s="11"/>
      <c r="N220" s="5" t="s">
        <v>211</v>
      </c>
      <c r="O220" s="206" t="s">
        <v>212</v>
      </c>
      <c r="P220" s="206"/>
    </row>
    <row r="221" spans="1:16" x14ac:dyDescent="0.2">
      <c r="A221" s="161" t="s">
        <v>18</v>
      </c>
      <c r="B221" s="161" t="s">
        <v>18</v>
      </c>
    </row>
    <row r="222" spans="1:16" x14ac:dyDescent="0.2">
      <c r="B222" s="161" t="s">
        <v>18</v>
      </c>
      <c r="O222" s="207" t="s">
        <v>20</v>
      </c>
      <c r="P222" s="207"/>
    </row>
    <row r="223" spans="1:16" x14ac:dyDescent="0.2">
      <c r="B223" s="161" t="s">
        <v>18</v>
      </c>
    </row>
    <row r="224" spans="1:16" ht="76.5" x14ac:dyDescent="0.2">
      <c r="B224" s="161" t="s">
        <v>18</v>
      </c>
      <c r="O224" s="114">
        <v>15</v>
      </c>
      <c r="P224" s="115" t="s">
        <v>244</v>
      </c>
    </row>
    <row r="225" spans="1:16" ht="25.5" x14ac:dyDescent="0.2">
      <c r="B225" s="161" t="s">
        <v>18</v>
      </c>
      <c r="O225" s="114">
        <v>10</v>
      </c>
      <c r="P225" s="115" t="s">
        <v>245</v>
      </c>
    </row>
    <row r="226" spans="1:16" x14ac:dyDescent="0.2">
      <c r="B226" s="161" t="s">
        <v>18</v>
      </c>
    </row>
    <row r="227" spans="1:16" x14ac:dyDescent="0.2">
      <c r="O227" s="207" t="s">
        <v>21</v>
      </c>
      <c r="P227" s="207"/>
    </row>
    <row r="229" spans="1:16" x14ac:dyDescent="0.2">
      <c r="O229" s="117"/>
    </row>
    <row r="230" spans="1:16" x14ac:dyDescent="0.2">
      <c r="O230" s="117"/>
    </row>
    <row r="232" spans="1:16" x14ac:dyDescent="0.2">
      <c r="O232" s="207" t="s">
        <v>22</v>
      </c>
      <c r="P232" s="207"/>
    </row>
    <row r="235" spans="1:16" ht="15.75" x14ac:dyDescent="0.25">
      <c r="A235" s="161" t="s">
        <v>18</v>
      </c>
      <c r="B235" s="161" t="s">
        <v>18</v>
      </c>
      <c r="C235" s="8"/>
      <c r="E235" s="8"/>
      <c r="F235" s="8"/>
      <c r="G235" s="8"/>
      <c r="H235" s="8"/>
      <c r="I235" s="8"/>
      <c r="J235" s="8"/>
      <c r="K235" s="8"/>
      <c r="L235" s="8"/>
      <c r="N235" s="9" t="s">
        <v>213</v>
      </c>
      <c r="O235" s="208" t="s">
        <v>214</v>
      </c>
      <c r="P235" s="208"/>
    </row>
    <row r="236" spans="1:16" x14ac:dyDescent="0.2">
      <c r="A236" s="161" t="s">
        <v>18</v>
      </c>
      <c r="B236" s="161" t="s">
        <v>18</v>
      </c>
    </row>
  </sheetData>
  <autoFilter ref="A1:B236"/>
  <mergeCells count="68">
    <mergeCell ref="O117:P117"/>
    <mergeCell ref="O2:P2"/>
    <mergeCell ref="O6:P6"/>
    <mergeCell ref="O103:P103"/>
    <mergeCell ref="O105:P105"/>
    <mergeCell ref="O107:P107"/>
    <mergeCell ref="O112:P112"/>
    <mergeCell ref="O19:P19"/>
    <mergeCell ref="O8:P8"/>
    <mergeCell ref="O10:P10"/>
    <mergeCell ref="O14:P14"/>
    <mergeCell ref="O22:P22"/>
    <mergeCell ref="O33:P33"/>
    <mergeCell ref="O24:P24"/>
    <mergeCell ref="O28:P28"/>
    <mergeCell ref="O36:P36"/>
    <mergeCell ref="O38:P38"/>
    <mergeCell ref="O43:P43"/>
    <mergeCell ref="O48:P48"/>
    <mergeCell ref="O51:P51"/>
    <mergeCell ref="O53:P53"/>
    <mergeCell ref="O83:P83"/>
    <mergeCell ref="O63:P63"/>
    <mergeCell ref="O68:P68"/>
    <mergeCell ref="O71:P71"/>
    <mergeCell ref="O73:P73"/>
    <mergeCell ref="O78:P78"/>
    <mergeCell ref="O86:P86"/>
    <mergeCell ref="O88:P88"/>
    <mergeCell ref="O93:P93"/>
    <mergeCell ref="O98:P98"/>
    <mergeCell ref="O101:P101"/>
    <mergeCell ref="O120:P120"/>
    <mergeCell ref="O122:P122"/>
    <mergeCell ref="O127:P127"/>
    <mergeCell ref="O132:P132"/>
    <mergeCell ref="O135:P135"/>
    <mergeCell ref="O156:P156"/>
    <mergeCell ref="O161:P161"/>
    <mergeCell ref="O164:P164"/>
    <mergeCell ref="O166:P166"/>
    <mergeCell ref="O137:P137"/>
    <mergeCell ref="O142:P142"/>
    <mergeCell ref="O147:P147"/>
    <mergeCell ref="O150:P150"/>
    <mergeCell ref="O152:P152"/>
    <mergeCell ref="O192:P192"/>
    <mergeCell ref="O197:P197"/>
    <mergeCell ref="O168:P168"/>
    <mergeCell ref="O170:P170"/>
    <mergeCell ref="O172:P172"/>
    <mergeCell ref="O177:P177"/>
    <mergeCell ref="O232:P232"/>
    <mergeCell ref="O235:P235"/>
    <mergeCell ref="E54:L54"/>
    <mergeCell ref="O216:P216"/>
    <mergeCell ref="O218:P218"/>
    <mergeCell ref="O220:P220"/>
    <mergeCell ref="O222:P222"/>
    <mergeCell ref="O227:P227"/>
    <mergeCell ref="O200:P200"/>
    <mergeCell ref="O202:P202"/>
    <mergeCell ref="O204:P204"/>
    <mergeCell ref="O208:P208"/>
    <mergeCell ref="O213:P213"/>
    <mergeCell ref="O182:P182"/>
    <mergeCell ref="O185:P185"/>
    <mergeCell ref="O187:P187"/>
  </mergeCells>
  <dataValidations count="1">
    <dataValidation type="list" allowBlank="1" showInputMessage="1" showErrorMessage="1" sqref="E86:L86">
      <formula1>"X,0,5"</formula1>
    </dataValidation>
  </dataValidation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5"/>
  <sheetViews>
    <sheetView zoomScaleNormal="100" workbookViewId="0">
      <selection activeCell="I198" sqref="I198"/>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16"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64" t="s">
        <v>19</v>
      </c>
      <c r="D2" s="10"/>
      <c r="E2" s="65" t="s">
        <v>10</v>
      </c>
      <c r="F2" s="65" t="s">
        <v>11</v>
      </c>
      <c r="G2" s="65" t="s">
        <v>12</v>
      </c>
      <c r="H2" s="65" t="s">
        <v>13</v>
      </c>
      <c r="I2" s="65" t="s">
        <v>14</v>
      </c>
      <c r="J2" s="65" t="s">
        <v>15</v>
      </c>
      <c r="K2" s="65" t="s">
        <v>16</v>
      </c>
      <c r="L2" s="66" t="s">
        <v>17</v>
      </c>
      <c r="N2" s="16" t="s">
        <v>27</v>
      </c>
      <c r="O2" s="217" t="s">
        <v>28</v>
      </c>
      <c r="P2" s="217"/>
    </row>
    <row r="3" spans="1:16" ht="14.25" thickTop="1" thickBot="1" x14ac:dyDescent="0.25">
      <c r="A3" s="161" t="s">
        <v>18</v>
      </c>
      <c r="B3" s="161" t="s">
        <v>18</v>
      </c>
      <c r="C3" s="63">
        <v>120</v>
      </c>
      <c r="E3" s="68" t="e">
        <f>ROUND(IF(E8="X",-20,0)+E22+E36+E51+E65+E268+E284+(E83+E97+E113+E127+E143+E157+E173+E212+E248)*90/HLOOKUP(categorie!$A$2,categorie!$A$30:$M$42,13,FALSE)+IF(E189="X",-20,E189*90/HLOOKUP(categorie!$A$2,categorie!$A$30:$M$42,13,FALSE))+IF(E232="X",-20,E232*90/HLOOKUP(categorie!$A$2,categorie!$A$30:$M$42,13,FALSE)),0)</f>
        <v>#N/A</v>
      </c>
      <c r="F3" s="68" t="e">
        <f>ROUND(IF(F8="X",-20,0)+F22+F36+F51+F65+F268+F284+(F83+F97+F113+F127+F143+F157+F173+F212+F248)*90/HLOOKUP(categorie!$A$2,categorie!$A$30:$M$42,13,FALSE)+IF(F189="X",-20,F189*90/HLOOKUP(categorie!$A$2,categorie!$A$30:$M$42,13,FALSE))+IF(F232="X",-20,F232*90/HLOOKUP(categorie!$A$2,categorie!$A$30:$M$42,13,FALSE)),0)</f>
        <v>#N/A</v>
      </c>
      <c r="G3" s="68" t="e">
        <f>ROUND(IF(G8="X",-20,0)+G22+G36+G51+G65+G268+G284+(G83+G97+G113+G127+G143+G157+G173+G212+G248)*90/HLOOKUP(categorie!$A$2,categorie!$A$30:$M$42,13,FALSE)+IF(G189="X",-20,G189*90/HLOOKUP(categorie!$A$2,categorie!$A$30:$M$42,13,FALSE))+IF(G232="X",-20,G232*90/HLOOKUP(categorie!$A$2,categorie!$A$30:$M$42,13,FALSE)),0)</f>
        <v>#N/A</v>
      </c>
      <c r="H3" s="68" t="e">
        <f>ROUND(IF(H8="X",-20,0)+H22+H36+H51+H65+H268+H284+(H83+H97+H113+H127+H143+H157+H173+H212+H248)*90/HLOOKUP(categorie!$A$2,categorie!$A$30:$M$42,13,FALSE)+IF(H189="X",-20,H189*90/HLOOKUP(categorie!$A$2,categorie!$A$30:$M$42,13,FALSE))+IF(H232="X",-20,H232*90/HLOOKUP(categorie!$A$2,categorie!$A$30:$M$42,13,FALSE)),0)</f>
        <v>#N/A</v>
      </c>
      <c r="I3" s="68" t="e">
        <f>ROUND(IF(I8="X",-20,0)+I22+I36+I51+I65+I268+I284+(I83+I97+I113+I127+I143+I157+I173+I212+I248)*90/HLOOKUP(categorie!$A$2,categorie!$A$30:$M$42,13,FALSE)+IF(I189="X",-20,I189*90/HLOOKUP(categorie!$A$2,categorie!$A$30:$M$42,13,FALSE))+IF(I232="X",-20,I232*90/HLOOKUP(categorie!$A$2,categorie!$A$30:$M$42,13,FALSE)),0)</f>
        <v>#N/A</v>
      </c>
      <c r="J3" s="68" t="e">
        <f>ROUND(IF(J8="X",-20,0)+J22+J36+J51+J65+J268+J284+(J83+J97+J113+J127+J143+J157+J173+J212+J248)*90/HLOOKUP(categorie!$A$2,categorie!$A$30:$M$42,13,FALSE)+IF(J189="X",-20,J189*90/HLOOKUP(categorie!$A$2,categorie!$A$30:$M$42,13,FALSE))+IF(J232="X",-20,J232*90/HLOOKUP(categorie!$A$2,categorie!$A$30:$M$42,13,FALSE)),0)</f>
        <v>#N/A</v>
      </c>
      <c r="K3" s="68" t="e">
        <f>ROUND(IF(K8="X",-20,0)+K22+K36+K51+K65+K268+K284+(K83+K97+K113+K127+K143+K157+K173+K212+K248)*90/HLOOKUP(categorie!$A$2,categorie!$A$30:$M$42,13,FALSE)+IF(K189="X",-20,K189*90/HLOOKUP(categorie!$A$2,categorie!$A$30:$M$42,13,FALSE))+IF(K232="X",-20,K232*90/HLOOKUP(categorie!$A$2,categorie!$A$30:$M$42,13,FALSE)),0)</f>
        <v>#N/A</v>
      </c>
      <c r="L3" s="68" t="e">
        <f>ROUND(IF(L8="X",-20,0)+L22+L36+L51+L65+L268+L284+(L83+L97+L113+L127+L143+L157+L173+L212+L248)*90/HLOOKUP(categorie!$A$2,categorie!$A$30:$M$42,13,FALSE)+IF(L189="X",-20,L189*90/HLOOKUP(categorie!$A$2,categorie!$A$30:$M$42,13,FALSE))+IF(L232="X",-20,L232*90/HLOOKUP(categorie!$A$2,categorie!$A$30:$M$42,13,FALSE)),0)</f>
        <v>#N/A</v>
      </c>
    </row>
    <row r="4" spans="1:16" ht="14.25" thickTop="1" thickBot="1" x14ac:dyDescent="0.25">
      <c r="A4" s="161" t="s">
        <v>18</v>
      </c>
      <c r="B4" s="161" t="s">
        <v>18</v>
      </c>
      <c r="E4" s="63">
        <f>$C$3</f>
        <v>120</v>
      </c>
      <c r="F4" s="63">
        <f t="shared" ref="F4:L4" si="0">$C$3</f>
        <v>120</v>
      </c>
      <c r="G4" s="63">
        <f t="shared" si="0"/>
        <v>120</v>
      </c>
      <c r="H4" s="63">
        <f t="shared" si="0"/>
        <v>120</v>
      </c>
      <c r="I4" s="63">
        <f t="shared" si="0"/>
        <v>120</v>
      </c>
      <c r="J4" s="63">
        <f t="shared" si="0"/>
        <v>120</v>
      </c>
      <c r="K4" s="63">
        <f t="shared" si="0"/>
        <v>120</v>
      </c>
      <c r="L4" s="67">
        <f t="shared" si="0"/>
        <v>120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268</v>
      </c>
      <c r="O6" s="210" t="s">
        <v>269</v>
      </c>
      <c r="P6" s="210"/>
    </row>
    <row r="7" spans="1:16" ht="13.5" thickBot="1" x14ac:dyDescent="0.25">
      <c r="A7" s="161" t="s">
        <v>18</v>
      </c>
      <c r="B7" s="161" t="s">
        <v>18</v>
      </c>
    </row>
    <row r="8" spans="1:16" ht="16.5" thickBot="1" x14ac:dyDescent="0.3">
      <c r="A8" s="161" t="s">
        <v>18</v>
      </c>
      <c r="B8" s="161" t="s">
        <v>18</v>
      </c>
      <c r="C8" s="11" t="s">
        <v>138</v>
      </c>
      <c r="D8" s="2"/>
      <c r="E8" s="30"/>
      <c r="F8" s="119"/>
      <c r="G8" s="31"/>
      <c r="H8" s="11"/>
      <c r="I8" s="11"/>
      <c r="J8" s="11"/>
      <c r="K8" s="11"/>
      <c r="L8" s="11"/>
      <c r="N8" s="5" t="s">
        <v>270</v>
      </c>
      <c r="O8" s="206" t="s">
        <v>271</v>
      </c>
      <c r="P8" s="206"/>
    </row>
    <row r="9" spans="1:16" x14ac:dyDescent="0.2">
      <c r="A9" s="161" t="s">
        <v>18</v>
      </c>
      <c r="B9" s="161" t="s">
        <v>18</v>
      </c>
    </row>
    <row r="10" spans="1:16" x14ac:dyDescent="0.2">
      <c r="B10" s="161" t="s">
        <v>18</v>
      </c>
      <c r="O10" s="207" t="s">
        <v>20</v>
      </c>
      <c r="P10" s="207"/>
    </row>
    <row r="11" spans="1:16" x14ac:dyDescent="0.2">
      <c r="B11" s="161" t="s">
        <v>18</v>
      </c>
    </row>
    <row r="12" spans="1:16" ht="38.25" x14ac:dyDescent="0.2">
      <c r="B12" s="161" t="s">
        <v>18</v>
      </c>
      <c r="O12" s="114" t="s">
        <v>139</v>
      </c>
      <c r="P12" s="115" t="s">
        <v>272</v>
      </c>
    </row>
    <row r="13" spans="1:16" x14ac:dyDescent="0.2">
      <c r="B13" s="161" t="s">
        <v>18</v>
      </c>
    </row>
    <row r="14" spans="1:16" x14ac:dyDescent="0.2">
      <c r="O14" s="207" t="s">
        <v>21</v>
      </c>
      <c r="P14" s="207"/>
    </row>
    <row r="16" spans="1:16" x14ac:dyDescent="0.2">
      <c r="O16" s="117"/>
    </row>
    <row r="17" spans="1:16" x14ac:dyDescent="0.2">
      <c r="O17" s="117"/>
    </row>
    <row r="19" spans="1:16" x14ac:dyDescent="0.2">
      <c r="O19" s="207" t="s">
        <v>22</v>
      </c>
      <c r="P19" s="207"/>
    </row>
    <row r="21" spans="1:16" ht="13.5" thickBot="1" x14ac:dyDescent="0.25"/>
    <row r="22" spans="1:16" ht="16.5" thickBot="1" x14ac:dyDescent="0.3">
      <c r="A22" s="161" t="s">
        <v>18</v>
      </c>
      <c r="B22" s="161" t="s">
        <v>18</v>
      </c>
      <c r="C22" s="11">
        <v>3</v>
      </c>
      <c r="D22" s="29"/>
      <c r="E22" s="30"/>
      <c r="F22" s="119"/>
      <c r="G22" s="119"/>
      <c r="H22" s="119"/>
      <c r="I22" s="119"/>
      <c r="J22" s="119"/>
      <c r="K22" s="119"/>
      <c r="L22" s="119"/>
      <c r="N22" s="5" t="s">
        <v>273</v>
      </c>
      <c r="O22" s="206" t="s">
        <v>274</v>
      </c>
      <c r="P22" s="206"/>
    </row>
    <row r="23" spans="1:16" x14ac:dyDescent="0.2">
      <c r="A23" s="161" t="s">
        <v>18</v>
      </c>
      <c r="B23" s="161" t="s">
        <v>18</v>
      </c>
    </row>
    <row r="24" spans="1:16" x14ac:dyDescent="0.2">
      <c r="B24" s="161" t="s">
        <v>18</v>
      </c>
      <c r="O24" s="207" t="s">
        <v>20</v>
      </c>
      <c r="P24" s="207"/>
    </row>
    <row r="25" spans="1:16" x14ac:dyDescent="0.2">
      <c r="B25" s="161" t="s">
        <v>18</v>
      </c>
    </row>
    <row r="26" spans="1:16" ht="25.5" x14ac:dyDescent="0.2">
      <c r="B26" s="161" t="s">
        <v>18</v>
      </c>
      <c r="O26" s="114">
        <v>3</v>
      </c>
      <c r="P26" s="115" t="s">
        <v>275</v>
      </c>
    </row>
    <row r="27" spans="1:16" x14ac:dyDescent="0.2">
      <c r="B27" s="161" t="s">
        <v>18</v>
      </c>
    </row>
    <row r="28" spans="1:16" x14ac:dyDescent="0.2">
      <c r="O28" s="207" t="s">
        <v>21</v>
      </c>
      <c r="P28" s="207"/>
    </row>
    <row r="30" spans="1:16" x14ac:dyDescent="0.2">
      <c r="O30" s="117"/>
    </row>
    <row r="31" spans="1:16" x14ac:dyDescent="0.2">
      <c r="O31" s="117"/>
    </row>
    <row r="33" spans="1:16" x14ac:dyDescent="0.2">
      <c r="O33" s="207" t="s">
        <v>22</v>
      </c>
      <c r="P33" s="207"/>
    </row>
    <row r="35" spans="1:16" ht="13.5" thickBot="1" x14ac:dyDescent="0.25"/>
    <row r="36" spans="1:16" ht="16.5" thickBot="1" x14ac:dyDescent="0.3">
      <c r="A36" s="161" t="s">
        <v>18</v>
      </c>
      <c r="B36" s="161" t="s">
        <v>18</v>
      </c>
      <c r="C36" s="11">
        <v>5</v>
      </c>
      <c r="D36" s="29"/>
      <c r="E36" s="11"/>
      <c r="F36" s="30"/>
      <c r="G36" s="119"/>
      <c r="H36" s="31"/>
      <c r="I36" s="11"/>
      <c r="J36" s="11"/>
      <c r="K36" s="11"/>
      <c r="L36" s="11"/>
      <c r="N36" s="5" t="s">
        <v>276</v>
      </c>
      <c r="O36" s="206" t="s">
        <v>277</v>
      </c>
      <c r="P36" s="206"/>
    </row>
    <row r="37" spans="1:16" x14ac:dyDescent="0.2">
      <c r="A37" s="161" t="s">
        <v>18</v>
      </c>
      <c r="B37" s="161" t="s">
        <v>18</v>
      </c>
    </row>
    <row r="38" spans="1:16" x14ac:dyDescent="0.2">
      <c r="B38" s="161" t="s">
        <v>18</v>
      </c>
      <c r="O38" s="207" t="s">
        <v>20</v>
      </c>
      <c r="P38" s="207"/>
    </row>
    <row r="39" spans="1:16" x14ac:dyDescent="0.2">
      <c r="B39" s="161" t="s">
        <v>18</v>
      </c>
    </row>
    <row r="40" spans="1:16" x14ac:dyDescent="0.2">
      <c r="B40" s="161" t="s">
        <v>18</v>
      </c>
      <c r="O40" s="117">
        <v>3</v>
      </c>
      <c r="P40" s="4" t="s">
        <v>278</v>
      </c>
    </row>
    <row r="41" spans="1:16" ht="38.25" x14ac:dyDescent="0.2">
      <c r="B41" s="161" t="s">
        <v>18</v>
      </c>
      <c r="O41" s="114">
        <v>2</v>
      </c>
      <c r="P41" s="115" t="s">
        <v>279</v>
      </c>
    </row>
    <row r="42" spans="1:16" x14ac:dyDescent="0.2">
      <c r="B42" s="161" t="s">
        <v>18</v>
      </c>
    </row>
    <row r="43" spans="1:16" x14ac:dyDescent="0.2">
      <c r="O43" s="207" t="s">
        <v>21</v>
      </c>
      <c r="P43" s="207"/>
    </row>
    <row r="45" spans="1:16" x14ac:dyDescent="0.2">
      <c r="O45" s="117"/>
    </row>
    <row r="46" spans="1:16" x14ac:dyDescent="0.2">
      <c r="O46" s="117"/>
    </row>
    <row r="48" spans="1:16" x14ac:dyDescent="0.2">
      <c r="O48" s="207" t="s">
        <v>22</v>
      </c>
      <c r="P48" s="207"/>
    </row>
    <row r="50" spans="1:16" ht="13.5" thickBot="1" x14ac:dyDescent="0.25"/>
    <row r="51" spans="1:16" ht="16.5" thickBot="1" x14ac:dyDescent="0.3">
      <c r="A51" s="161" t="s">
        <v>18</v>
      </c>
      <c r="B51" s="161" t="s">
        <v>18</v>
      </c>
      <c r="C51" s="11">
        <v>5</v>
      </c>
      <c r="D51" s="29"/>
      <c r="E51" s="11"/>
      <c r="F51" s="30"/>
      <c r="G51" s="119"/>
      <c r="H51" s="31"/>
      <c r="I51" s="11"/>
      <c r="J51" s="11"/>
      <c r="K51" s="11"/>
      <c r="L51" s="11"/>
      <c r="N51" s="5" t="s">
        <v>280</v>
      </c>
      <c r="O51" s="206" t="s">
        <v>281</v>
      </c>
      <c r="P51" s="206"/>
    </row>
    <row r="52" spans="1:16" x14ac:dyDescent="0.2">
      <c r="A52" s="161" t="s">
        <v>18</v>
      </c>
      <c r="B52" s="161" t="s">
        <v>18</v>
      </c>
    </row>
    <row r="53" spans="1:16" x14ac:dyDescent="0.2">
      <c r="B53" s="161" t="s">
        <v>18</v>
      </c>
      <c r="O53" s="207" t="s">
        <v>20</v>
      </c>
      <c r="P53" s="207"/>
    </row>
    <row r="54" spans="1:16" x14ac:dyDescent="0.2">
      <c r="B54" s="161" t="s">
        <v>18</v>
      </c>
    </row>
    <row r="55" spans="1:16" x14ac:dyDescent="0.2">
      <c r="B55" s="161" t="s">
        <v>18</v>
      </c>
      <c r="O55" s="114">
        <v>5</v>
      </c>
      <c r="P55" s="113" t="s">
        <v>282</v>
      </c>
    </row>
    <row r="56" spans="1:16" x14ac:dyDescent="0.2">
      <c r="B56" s="161" t="s">
        <v>18</v>
      </c>
    </row>
    <row r="57" spans="1:16" x14ac:dyDescent="0.2">
      <c r="O57" s="207" t="s">
        <v>21</v>
      </c>
      <c r="P57" s="207"/>
    </row>
    <row r="59" spans="1:16" x14ac:dyDescent="0.2">
      <c r="O59" s="117"/>
    </row>
    <row r="60" spans="1:16" x14ac:dyDescent="0.2">
      <c r="O60" s="117"/>
    </row>
    <row r="62" spans="1:16" x14ac:dyDescent="0.2">
      <c r="O62" s="207" t="s">
        <v>22</v>
      </c>
      <c r="P62" s="207"/>
    </row>
    <row r="64" spans="1:16" ht="13.5" thickBot="1" x14ac:dyDescent="0.25"/>
    <row r="65" spans="1:16" ht="16.5" thickBot="1" x14ac:dyDescent="0.3">
      <c r="A65" s="161" t="s">
        <v>18</v>
      </c>
      <c r="B65" s="161" t="s">
        <v>18</v>
      </c>
      <c r="C65" s="11">
        <v>2</v>
      </c>
      <c r="D65" s="29"/>
      <c r="E65" s="11"/>
      <c r="F65" s="11"/>
      <c r="G65" s="11"/>
      <c r="H65" s="11"/>
      <c r="I65" s="30"/>
      <c r="J65" s="119"/>
      <c r="K65" s="119"/>
      <c r="L65" s="119"/>
      <c r="N65" s="5" t="s">
        <v>284</v>
      </c>
      <c r="O65" s="206" t="s">
        <v>285</v>
      </c>
      <c r="P65" s="206"/>
    </row>
    <row r="66" spans="1:16" x14ac:dyDescent="0.2">
      <c r="A66" s="161" t="s">
        <v>18</v>
      </c>
      <c r="B66" s="161" t="s">
        <v>18</v>
      </c>
    </row>
    <row r="67" spans="1:16" x14ac:dyDescent="0.2">
      <c r="B67" s="161" t="s">
        <v>18</v>
      </c>
      <c r="O67" s="207" t="s">
        <v>20</v>
      </c>
      <c r="P67" s="207"/>
    </row>
    <row r="68" spans="1:16" x14ac:dyDescent="0.2">
      <c r="B68" s="161" t="s">
        <v>18</v>
      </c>
    </row>
    <row r="69" spans="1:16" ht="25.5" x14ac:dyDescent="0.2">
      <c r="B69" s="161" t="s">
        <v>18</v>
      </c>
      <c r="O69" s="114">
        <v>2</v>
      </c>
      <c r="P69" s="115" t="s">
        <v>283</v>
      </c>
    </row>
    <row r="70" spans="1:16" x14ac:dyDescent="0.2">
      <c r="B70" s="161" t="s">
        <v>18</v>
      </c>
    </row>
    <row r="71" spans="1:16" x14ac:dyDescent="0.2">
      <c r="O71" s="207" t="s">
        <v>21</v>
      </c>
      <c r="P71" s="207"/>
    </row>
    <row r="73" spans="1:16" x14ac:dyDescent="0.2">
      <c r="O73" s="117"/>
    </row>
    <row r="74" spans="1:16" x14ac:dyDescent="0.2">
      <c r="O74" s="117"/>
    </row>
    <row r="76" spans="1:16" x14ac:dyDescent="0.2">
      <c r="O76" s="207" t="s">
        <v>22</v>
      </c>
      <c r="P76" s="207"/>
    </row>
    <row r="79" spans="1:16" ht="15.75" x14ac:dyDescent="0.25">
      <c r="A79" s="161" t="s">
        <v>18</v>
      </c>
      <c r="B79" s="161" t="s">
        <v>18</v>
      </c>
      <c r="C79" s="6"/>
      <c r="E79" s="6"/>
      <c r="F79" s="6"/>
      <c r="G79" s="6"/>
      <c r="H79" s="6"/>
      <c r="I79" s="6"/>
      <c r="J79" s="6"/>
      <c r="K79" s="6"/>
      <c r="L79" s="6"/>
      <c r="N79" s="7" t="s">
        <v>286</v>
      </c>
      <c r="O79" s="210" t="s">
        <v>287</v>
      </c>
      <c r="P79" s="210"/>
    </row>
    <row r="80" spans="1:16" x14ac:dyDescent="0.2">
      <c r="A80" s="161" t="s">
        <v>18</v>
      </c>
      <c r="B80" s="161" t="s">
        <v>18</v>
      </c>
    </row>
    <row r="81" spans="1:16" ht="15.75" x14ac:dyDescent="0.25">
      <c r="A81" s="161" t="s">
        <v>18</v>
      </c>
      <c r="B81" s="161" t="s">
        <v>18</v>
      </c>
      <c r="C81" s="8"/>
      <c r="E81" s="8"/>
      <c r="F81" s="8"/>
      <c r="G81" s="8"/>
      <c r="H81" s="8"/>
      <c r="I81" s="8"/>
      <c r="J81" s="8"/>
      <c r="K81" s="8"/>
      <c r="L81" s="8"/>
      <c r="N81" s="9" t="s">
        <v>289</v>
      </c>
      <c r="O81" s="208" t="s">
        <v>288</v>
      </c>
      <c r="P81" s="208"/>
    </row>
    <row r="82" spans="1:16" ht="13.5" thickBot="1" x14ac:dyDescent="0.25">
      <c r="A82" s="161" t="s">
        <v>18</v>
      </c>
      <c r="B82" s="161" t="s">
        <v>18</v>
      </c>
    </row>
    <row r="83" spans="1:16" ht="16.5" thickBot="1" x14ac:dyDescent="0.3">
      <c r="A83" s="161" t="s">
        <v>18</v>
      </c>
      <c r="B83" s="161" t="s">
        <v>18</v>
      </c>
      <c r="C83" s="11" t="e">
        <f>HLOOKUP(categorie!$A$2,categorie!$A$30:$M$42,2,FALSE)</f>
        <v>#N/A</v>
      </c>
      <c r="D83" s="29"/>
      <c r="E83" s="30"/>
      <c r="F83" s="119"/>
      <c r="G83" s="119"/>
      <c r="H83" s="31"/>
      <c r="I83" s="30"/>
      <c r="J83" s="11"/>
      <c r="K83" s="11"/>
      <c r="L83" s="11"/>
      <c r="N83" s="5" t="s">
        <v>290</v>
      </c>
      <c r="O83" s="206" t="s">
        <v>291</v>
      </c>
      <c r="P83" s="206"/>
    </row>
    <row r="84" spans="1:16" ht="12.75" customHeight="1" x14ac:dyDescent="0.2">
      <c r="A84" s="161" t="s">
        <v>18</v>
      </c>
      <c r="B84" s="161" t="s">
        <v>18</v>
      </c>
      <c r="E84" s="141"/>
      <c r="F84" s="141"/>
      <c r="G84" s="141"/>
      <c r="H84" s="141"/>
      <c r="I84" s="141"/>
      <c r="J84" s="141"/>
      <c r="K84" s="141"/>
      <c r="L84" s="141"/>
    </row>
    <row r="85" spans="1:16" x14ac:dyDescent="0.2">
      <c r="B85" s="161" t="s">
        <v>18</v>
      </c>
      <c r="O85" s="207" t="s">
        <v>20</v>
      </c>
      <c r="P85" s="207"/>
    </row>
    <row r="86" spans="1:16" x14ac:dyDescent="0.2">
      <c r="B86" s="161" t="s">
        <v>18</v>
      </c>
    </row>
    <row r="87" spans="1:16" ht="140.25" x14ac:dyDescent="0.2">
      <c r="B87" s="161" t="s">
        <v>18</v>
      </c>
      <c r="E87" s="216" t="s">
        <v>294</v>
      </c>
      <c r="F87" s="216"/>
      <c r="G87" s="216"/>
      <c r="H87" s="216"/>
      <c r="I87" s="216"/>
      <c r="J87" s="216"/>
      <c r="K87" s="216"/>
      <c r="L87" s="216"/>
      <c r="O87" s="114" t="e">
        <f>$C$83</f>
        <v>#N/A</v>
      </c>
      <c r="P87" s="115" t="s">
        <v>292</v>
      </c>
    </row>
    <row r="88" spans="1:16" x14ac:dyDescent="0.2">
      <c r="B88" s="161" t="s">
        <v>18</v>
      </c>
    </row>
    <row r="89" spans="1:16" x14ac:dyDescent="0.2">
      <c r="O89" s="207" t="s">
        <v>21</v>
      </c>
      <c r="P89" s="207"/>
    </row>
    <row r="91" spans="1:16" x14ac:dyDescent="0.2">
      <c r="O91" s="117"/>
    </row>
    <row r="92" spans="1:16" x14ac:dyDescent="0.2">
      <c r="O92" s="117"/>
    </row>
    <row r="94" spans="1:16" x14ac:dyDescent="0.2">
      <c r="O94" s="207" t="s">
        <v>22</v>
      </c>
      <c r="P94" s="207"/>
    </row>
    <row r="96" spans="1:16" ht="13.5" thickBot="1" x14ac:dyDescent="0.25"/>
    <row r="97" spans="1:16" ht="16.5" thickBot="1" x14ac:dyDescent="0.3">
      <c r="A97" s="161" t="s">
        <v>18</v>
      </c>
      <c r="B97" s="161" t="s">
        <v>18</v>
      </c>
      <c r="C97" s="11" t="e">
        <f>HLOOKUP(categorie!$A$2,categorie!$A$30:$M$42,3,FALSE)</f>
        <v>#N/A</v>
      </c>
      <c r="D97" s="29"/>
      <c r="E97" s="30"/>
      <c r="F97" s="119"/>
      <c r="G97" s="119"/>
      <c r="H97" s="31"/>
      <c r="I97" s="30"/>
      <c r="J97" s="11"/>
      <c r="K97" s="11"/>
      <c r="L97" s="11"/>
      <c r="N97" s="5" t="s">
        <v>295</v>
      </c>
      <c r="O97" s="206" t="s">
        <v>296</v>
      </c>
      <c r="P97" s="206"/>
    </row>
    <row r="98" spans="1:16" x14ac:dyDescent="0.2">
      <c r="A98" s="161" t="s">
        <v>18</v>
      </c>
      <c r="B98" s="161" t="s">
        <v>18</v>
      </c>
      <c r="E98" s="141"/>
      <c r="F98" s="141"/>
      <c r="G98" s="141"/>
      <c r="H98" s="141"/>
      <c r="I98" s="141"/>
      <c r="J98" s="141"/>
      <c r="K98" s="141"/>
      <c r="L98" s="141"/>
    </row>
    <row r="99" spans="1:16" x14ac:dyDescent="0.2">
      <c r="B99" s="161" t="s">
        <v>18</v>
      </c>
      <c r="O99" s="207" t="s">
        <v>20</v>
      </c>
      <c r="P99" s="207"/>
    </row>
    <row r="100" spans="1:16" x14ac:dyDescent="0.2">
      <c r="B100" s="161" t="s">
        <v>18</v>
      </c>
    </row>
    <row r="101" spans="1:16" ht="89.25" x14ac:dyDescent="0.2">
      <c r="B101" s="161" t="s">
        <v>18</v>
      </c>
      <c r="E101" s="216" t="s">
        <v>294</v>
      </c>
      <c r="F101" s="216"/>
      <c r="G101" s="216"/>
      <c r="H101" s="216"/>
      <c r="I101" s="216"/>
      <c r="J101" s="216"/>
      <c r="K101" s="216"/>
      <c r="L101" s="216"/>
      <c r="O101" s="114" t="e">
        <f>$C$97</f>
        <v>#N/A</v>
      </c>
      <c r="P101" s="115" t="s">
        <v>297</v>
      </c>
    </row>
    <row r="102" spans="1:16" x14ac:dyDescent="0.2">
      <c r="B102" s="161" t="s">
        <v>18</v>
      </c>
    </row>
    <row r="103" spans="1:16" x14ac:dyDescent="0.2">
      <c r="O103" s="207" t="s">
        <v>21</v>
      </c>
      <c r="P103" s="207"/>
    </row>
    <row r="105" spans="1:16" x14ac:dyDescent="0.2">
      <c r="O105" s="117"/>
    </row>
    <row r="106" spans="1:16" x14ac:dyDescent="0.2">
      <c r="O106" s="117"/>
    </row>
    <row r="108" spans="1:16" x14ac:dyDescent="0.2">
      <c r="O108" s="207" t="s">
        <v>22</v>
      </c>
      <c r="P108" s="207"/>
    </row>
    <row r="111" spans="1:16" ht="15.75" x14ac:dyDescent="0.25">
      <c r="A111" s="161" t="s">
        <v>18</v>
      </c>
      <c r="B111" s="161" t="s">
        <v>18</v>
      </c>
      <c r="C111" s="8"/>
      <c r="E111" s="8"/>
      <c r="F111" s="8"/>
      <c r="G111" s="8"/>
      <c r="H111" s="8"/>
      <c r="I111" s="8"/>
      <c r="J111" s="8"/>
      <c r="K111" s="8"/>
      <c r="L111" s="8"/>
      <c r="N111" s="9" t="s">
        <v>298</v>
      </c>
      <c r="O111" s="208" t="s">
        <v>299</v>
      </c>
      <c r="P111" s="208"/>
    </row>
    <row r="112" spans="1:16" ht="13.5" thickBot="1" x14ac:dyDescent="0.25">
      <c r="A112" s="161" t="s">
        <v>18</v>
      </c>
      <c r="B112" s="161" t="s">
        <v>18</v>
      </c>
    </row>
    <row r="113" spans="1:16" ht="16.5" thickBot="1" x14ac:dyDescent="0.3">
      <c r="A113" s="161" t="s">
        <v>18</v>
      </c>
      <c r="B113" s="161" t="s">
        <v>18</v>
      </c>
      <c r="C113" s="11" t="e">
        <f>HLOOKUP(categorie!$A$2,categorie!$A$30:$M$42,4,FALSE)</f>
        <v>#N/A</v>
      </c>
      <c r="D113" s="29"/>
      <c r="E113" s="30"/>
      <c r="F113" s="119"/>
      <c r="G113" s="119"/>
      <c r="H113" s="31"/>
      <c r="I113" s="30"/>
      <c r="J113" s="11"/>
      <c r="K113" s="11"/>
      <c r="L113" s="11"/>
      <c r="N113" s="5" t="s">
        <v>300</v>
      </c>
      <c r="O113" s="206" t="s">
        <v>301</v>
      </c>
      <c r="P113" s="206"/>
    </row>
    <row r="114" spans="1:16" x14ac:dyDescent="0.2">
      <c r="A114" s="161" t="s">
        <v>18</v>
      </c>
      <c r="B114" s="161" t="s">
        <v>18</v>
      </c>
      <c r="E114" s="141"/>
      <c r="F114" s="141"/>
      <c r="G114" s="141"/>
      <c r="H114" s="141"/>
      <c r="I114" s="141"/>
      <c r="J114" s="141"/>
      <c r="K114" s="141"/>
      <c r="L114" s="141"/>
    </row>
    <row r="115" spans="1:16" x14ac:dyDescent="0.2">
      <c r="B115" s="161" t="s">
        <v>18</v>
      </c>
      <c r="O115" s="207" t="s">
        <v>20</v>
      </c>
      <c r="P115" s="207"/>
    </row>
    <row r="116" spans="1:16" x14ac:dyDescent="0.2">
      <c r="B116" s="161" t="s">
        <v>18</v>
      </c>
    </row>
    <row r="117" spans="1:16" ht="140.25" x14ac:dyDescent="0.2">
      <c r="B117" s="161" t="s">
        <v>18</v>
      </c>
      <c r="E117" s="216" t="s">
        <v>294</v>
      </c>
      <c r="F117" s="216"/>
      <c r="G117" s="216"/>
      <c r="H117" s="216"/>
      <c r="I117" s="216"/>
      <c r="J117" s="216"/>
      <c r="K117" s="216"/>
      <c r="L117" s="216"/>
      <c r="O117" s="114" t="e">
        <f>$C$113</f>
        <v>#N/A</v>
      </c>
      <c r="P117" s="115" t="s">
        <v>302</v>
      </c>
    </row>
    <row r="118" spans="1:16" x14ac:dyDescent="0.2">
      <c r="B118" s="161" t="s">
        <v>18</v>
      </c>
    </row>
    <row r="119" spans="1:16" x14ac:dyDescent="0.2">
      <c r="O119" s="207" t="s">
        <v>21</v>
      </c>
      <c r="P119" s="207"/>
    </row>
    <row r="121" spans="1:16" x14ac:dyDescent="0.2">
      <c r="O121" s="117"/>
    </row>
    <row r="122" spans="1:16" x14ac:dyDescent="0.2">
      <c r="O122" s="117"/>
    </row>
    <row r="124" spans="1:16" x14ac:dyDescent="0.2">
      <c r="O124" s="207" t="s">
        <v>22</v>
      </c>
      <c r="P124" s="207"/>
    </row>
    <row r="126" spans="1:16" ht="13.5" thickBot="1" x14ac:dyDescent="0.25"/>
    <row r="127" spans="1:16" ht="16.5" thickBot="1" x14ac:dyDescent="0.3">
      <c r="A127" s="161" t="s">
        <v>18</v>
      </c>
      <c r="B127" s="161" t="s">
        <v>18</v>
      </c>
      <c r="C127" s="11" t="e">
        <f>HLOOKUP(categorie!$A$2,categorie!$A$30:$M$42,5,FALSE)</f>
        <v>#N/A</v>
      </c>
      <c r="D127" s="29"/>
      <c r="E127" s="30"/>
      <c r="F127" s="119"/>
      <c r="G127" s="119"/>
      <c r="H127" s="31"/>
      <c r="I127" s="30"/>
      <c r="J127" s="11"/>
      <c r="K127" s="11"/>
      <c r="L127" s="11"/>
      <c r="N127" s="5" t="s">
        <v>303</v>
      </c>
      <c r="O127" s="206" t="s">
        <v>304</v>
      </c>
      <c r="P127" s="206"/>
    </row>
    <row r="128" spans="1:16" x14ac:dyDescent="0.2">
      <c r="A128" s="161" t="s">
        <v>18</v>
      </c>
      <c r="B128" s="161" t="s">
        <v>18</v>
      </c>
      <c r="E128" s="141"/>
      <c r="F128" s="141"/>
      <c r="G128" s="141"/>
      <c r="H128" s="141"/>
      <c r="I128" s="141"/>
      <c r="J128" s="141"/>
      <c r="K128" s="141"/>
      <c r="L128" s="141"/>
    </row>
    <row r="129" spans="1:16" x14ac:dyDescent="0.2">
      <c r="B129" s="161" t="s">
        <v>18</v>
      </c>
      <c r="O129" s="207" t="s">
        <v>20</v>
      </c>
      <c r="P129" s="207"/>
    </row>
    <row r="130" spans="1:16" x14ac:dyDescent="0.2">
      <c r="B130" s="161" t="s">
        <v>18</v>
      </c>
    </row>
    <row r="131" spans="1:16" ht="89.25" x14ac:dyDescent="0.2">
      <c r="B131" s="161" t="s">
        <v>18</v>
      </c>
      <c r="E131" s="216" t="s">
        <v>294</v>
      </c>
      <c r="F131" s="216"/>
      <c r="G131" s="216"/>
      <c r="H131" s="216"/>
      <c r="I131" s="216"/>
      <c r="J131" s="216"/>
      <c r="K131" s="216"/>
      <c r="L131" s="216"/>
      <c r="O131" s="114" t="e">
        <f>$C$127</f>
        <v>#N/A</v>
      </c>
      <c r="P131" s="115" t="s">
        <v>305</v>
      </c>
    </row>
    <row r="132" spans="1:16" x14ac:dyDescent="0.2">
      <c r="B132" s="161" t="s">
        <v>18</v>
      </c>
    </row>
    <row r="133" spans="1:16" x14ac:dyDescent="0.2">
      <c r="O133" s="207" t="s">
        <v>21</v>
      </c>
      <c r="P133" s="207"/>
    </row>
    <row r="135" spans="1:16" x14ac:dyDescent="0.2">
      <c r="O135" s="117"/>
    </row>
    <row r="136" spans="1:16" x14ac:dyDescent="0.2">
      <c r="O136" s="117"/>
    </row>
    <row r="138" spans="1:16" x14ac:dyDescent="0.2">
      <c r="O138" s="207" t="s">
        <v>22</v>
      </c>
      <c r="P138" s="207"/>
    </row>
    <row r="141" spans="1:16" ht="15.75" x14ac:dyDescent="0.25">
      <c r="A141" s="161" t="s">
        <v>18</v>
      </c>
      <c r="B141" s="161" t="s">
        <v>18</v>
      </c>
      <c r="C141" s="8"/>
      <c r="E141" s="8"/>
      <c r="F141" s="8"/>
      <c r="G141" s="8"/>
      <c r="H141" s="8"/>
      <c r="I141" s="8"/>
      <c r="J141" s="8"/>
      <c r="K141" s="8"/>
      <c r="L141" s="8"/>
      <c r="N141" s="9" t="s">
        <v>306</v>
      </c>
      <c r="O141" s="208" t="s">
        <v>307</v>
      </c>
      <c r="P141" s="208"/>
    </row>
    <row r="142" spans="1:16" ht="13.5" thickBot="1" x14ac:dyDescent="0.25">
      <c r="A142" s="161" t="s">
        <v>18</v>
      </c>
      <c r="B142" s="161" t="s">
        <v>18</v>
      </c>
    </row>
    <row r="143" spans="1:16" ht="16.5" thickBot="1" x14ac:dyDescent="0.3">
      <c r="A143" s="161" t="s">
        <v>18</v>
      </c>
      <c r="B143" s="161" t="s">
        <v>18</v>
      </c>
      <c r="C143" s="11" t="e">
        <f>HLOOKUP(categorie!$A$2,categorie!$A$30:$M$42,6,FALSE)</f>
        <v>#N/A</v>
      </c>
      <c r="D143" s="29"/>
      <c r="E143" s="30"/>
      <c r="F143" s="119"/>
      <c r="G143" s="119"/>
      <c r="H143" s="31"/>
      <c r="I143" s="30"/>
      <c r="J143" s="11"/>
      <c r="K143" s="11"/>
      <c r="L143" s="11"/>
      <c r="N143" s="5" t="s">
        <v>308</v>
      </c>
      <c r="O143" s="206" t="s">
        <v>309</v>
      </c>
      <c r="P143" s="206"/>
    </row>
    <row r="144" spans="1:16" x14ac:dyDescent="0.2">
      <c r="A144" s="161" t="s">
        <v>18</v>
      </c>
      <c r="B144" s="161" t="s">
        <v>18</v>
      </c>
      <c r="E144" s="141"/>
      <c r="F144" s="141"/>
      <c r="G144" s="141"/>
      <c r="H144" s="141"/>
      <c r="I144" s="141"/>
      <c r="J144" s="141"/>
      <c r="K144" s="141"/>
      <c r="L144" s="141"/>
    </row>
    <row r="145" spans="1:16" x14ac:dyDescent="0.2">
      <c r="B145" s="161" t="s">
        <v>18</v>
      </c>
      <c r="O145" s="207" t="s">
        <v>20</v>
      </c>
      <c r="P145" s="207"/>
    </row>
    <row r="146" spans="1:16" x14ac:dyDescent="0.2">
      <c r="B146" s="161" t="s">
        <v>18</v>
      </c>
    </row>
    <row r="147" spans="1:16" ht="114.75" x14ac:dyDescent="0.2">
      <c r="B147" s="161" t="s">
        <v>18</v>
      </c>
      <c r="E147" s="216" t="s">
        <v>294</v>
      </c>
      <c r="F147" s="216"/>
      <c r="G147" s="216"/>
      <c r="H147" s="216"/>
      <c r="I147" s="216"/>
      <c r="J147" s="216"/>
      <c r="K147" s="216"/>
      <c r="L147" s="216"/>
      <c r="O147" s="114" t="e">
        <f>$C$143</f>
        <v>#N/A</v>
      </c>
      <c r="P147" s="115" t="s">
        <v>310</v>
      </c>
    </row>
    <row r="148" spans="1:16" x14ac:dyDescent="0.2">
      <c r="B148" s="161" t="s">
        <v>18</v>
      </c>
    </row>
    <row r="149" spans="1:16" x14ac:dyDescent="0.2">
      <c r="O149" s="207" t="s">
        <v>21</v>
      </c>
      <c r="P149" s="207"/>
    </row>
    <row r="151" spans="1:16" x14ac:dyDescent="0.2">
      <c r="O151" s="117"/>
    </row>
    <row r="152" spans="1:16" x14ac:dyDescent="0.2">
      <c r="O152" s="117"/>
    </row>
    <row r="154" spans="1:16" x14ac:dyDescent="0.2">
      <c r="O154" s="207" t="s">
        <v>22</v>
      </c>
      <c r="P154" s="207"/>
    </row>
    <row r="156" spans="1:16" ht="13.5" thickBot="1" x14ac:dyDescent="0.25"/>
    <row r="157" spans="1:16" ht="16.5" thickBot="1" x14ac:dyDescent="0.3">
      <c r="A157" s="161" t="s">
        <v>18</v>
      </c>
      <c r="B157" s="161" t="s">
        <v>18</v>
      </c>
      <c r="C157" s="11" t="e">
        <f>HLOOKUP(categorie!$A$2,categorie!$A$30:$M$42,7,FALSE)</f>
        <v>#N/A</v>
      </c>
      <c r="D157" s="29"/>
      <c r="E157" s="30"/>
      <c r="F157" s="119"/>
      <c r="G157" s="119"/>
      <c r="H157" s="31"/>
      <c r="I157" s="30"/>
      <c r="J157" s="11"/>
      <c r="K157" s="11"/>
      <c r="L157" s="11"/>
      <c r="N157" s="5" t="s">
        <v>261</v>
      </c>
      <c r="O157" s="206" t="s">
        <v>311</v>
      </c>
      <c r="P157" s="206"/>
    </row>
    <row r="158" spans="1:16" x14ac:dyDescent="0.2">
      <c r="A158" s="161" t="s">
        <v>18</v>
      </c>
      <c r="B158" s="161" t="s">
        <v>18</v>
      </c>
      <c r="E158" s="141"/>
      <c r="F158" s="141"/>
      <c r="G158" s="141"/>
      <c r="H158" s="141"/>
      <c r="I158" s="141"/>
      <c r="J158" s="141"/>
      <c r="K158" s="141"/>
      <c r="L158" s="141"/>
    </row>
    <row r="159" spans="1:16" x14ac:dyDescent="0.2">
      <c r="B159" s="161" t="s">
        <v>18</v>
      </c>
      <c r="O159" s="207" t="s">
        <v>20</v>
      </c>
      <c r="P159" s="207"/>
    </row>
    <row r="160" spans="1:16" x14ac:dyDescent="0.2">
      <c r="B160" s="161" t="s">
        <v>18</v>
      </c>
    </row>
    <row r="161" spans="1:16" ht="102" x14ac:dyDescent="0.2">
      <c r="B161" s="161" t="s">
        <v>18</v>
      </c>
      <c r="E161" s="216" t="s">
        <v>294</v>
      </c>
      <c r="F161" s="216"/>
      <c r="G161" s="216"/>
      <c r="H161" s="216"/>
      <c r="I161" s="216"/>
      <c r="J161" s="216"/>
      <c r="K161" s="216"/>
      <c r="L161" s="216"/>
      <c r="O161" s="114" t="e">
        <f>$C$157</f>
        <v>#N/A</v>
      </c>
      <c r="P161" s="115" t="s">
        <v>312</v>
      </c>
    </row>
    <row r="162" spans="1:16" x14ac:dyDescent="0.2">
      <c r="B162" s="161" t="s">
        <v>18</v>
      </c>
    </row>
    <row r="163" spans="1:16" x14ac:dyDescent="0.2">
      <c r="O163" s="207" t="s">
        <v>21</v>
      </c>
      <c r="P163" s="207"/>
    </row>
    <row r="165" spans="1:16" x14ac:dyDescent="0.2">
      <c r="O165" s="117"/>
    </row>
    <row r="166" spans="1:16" x14ac:dyDescent="0.2">
      <c r="O166" s="117"/>
    </row>
    <row r="168" spans="1:16" x14ac:dyDescent="0.2">
      <c r="O168" s="207" t="s">
        <v>22</v>
      </c>
      <c r="P168" s="207"/>
    </row>
    <row r="171" spans="1:16" ht="15.75" x14ac:dyDescent="0.25">
      <c r="A171" s="161" t="s">
        <v>18</v>
      </c>
      <c r="B171" s="161" t="s">
        <v>18</v>
      </c>
      <c r="C171" s="8"/>
      <c r="E171" s="8"/>
      <c r="F171" s="8"/>
      <c r="G171" s="8"/>
      <c r="H171" s="8"/>
      <c r="I171" s="8"/>
      <c r="J171" s="8"/>
      <c r="K171" s="8"/>
      <c r="L171" s="8"/>
      <c r="N171" s="9" t="s">
        <v>313</v>
      </c>
      <c r="O171" s="208" t="s">
        <v>314</v>
      </c>
      <c r="P171" s="208"/>
    </row>
    <row r="172" spans="1:16" ht="13.5" thickBot="1" x14ac:dyDescent="0.25">
      <c r="A172" s="161" t="s">
        <v>18</v>
      </c>
      <c r="B172" s="161" t="s">
        <v>18</v>
      </c>
    </row>
    <row r="173" spans="1:16" ht="16.5" thickBot="1" x14ac:dyDescent="0.3">
      <c r="A173" s="161" t="s">
        <v>18</v>
      </c>
      <c r="B173" s="161" t="s">
        <v>18</v>
      </c>
      <c r="C173" s="11" t="e">
        <f>HLOOKUP(categorie!$A$2,categorie!$A$30:$M$42,8,FALSE)</f>
        <v>#N/A</v>
      </c>
      <c r="D173" s="29"/>
      <c r="E173" s="30"/>
      <c r="F173" s="119"/>
      <c r="G173" s="119"/>
      <c r="H173" s="31"/>
      <c r="I173" s="30"/>
      <c r="J173" s="11"/>
      <c r="K173" s="11"/>
      <c r="L173" s="11"/>
      <c r="N173" s="5" t="s">
        <v>315</v>
      </c>
      <c r="O173" s="206" t="s">
        <v>316</v>
      </c>
      <c r="P173" s="206"/>
    </row>
    <row r="174" spans="1:16" x14ac:dyDescent="0.2">
      <c r="A174" s="161" t="s">
        <v>18</v>
      </c>
      <c r="B174" s="161" t="s">
        <v>18</v>
      </c>
      <c r="E174" s="141"/>
      <c r="F174" s="141"/>
      <c r="G174" s="141"/>
      <c r="H174" s="141"/>
      <c r="I174" s="141"/>
      <c r="J174" s="141"/>
      <c r="K174" s="141"/>
      <c r="L174" s="141"/>
    </row>
    <row r="175" spans="1:16" x14ac:dyDescent="0.2">
      <c r="B175" s="161" t="s">
        <v>18</v>
      </c>
      <c r="O175" s="207" t="s">
        <v>20</v>
      </c>
      <c r="P175" s="207"/>
    </row>
    <row r="176" spans="1:16" x14ac:dyDescent="0.2">
      <c r="B176" s="161" t="s">
        <v>18</v>
      </c>
    </row>
    <row r="177" spans="1:16" ht="51" x14ac:dyDescent="0.2">
      <c r="B177" s="161" t="s">
        <v>18</v>
      </c>
      <c r="E177" s="216" t="s">
        <v>294</v>
      </c>
      <c r="F177" s="216"/>
      <c r="G177" s="216"/>
      <c r="H177" s="216"/>
      <c r="I177" s="216"/>
      <c r="J177" s="216"/>
      <c r="K177" s="216"/>
      <c r="L177" s="216"/>
      <c r="O177" s="114" t="e">
        <f>$C$173</f>
        <v>#N/A</v>
      </c>
      <c r="P177" s="115" t="s">
        <v>317</v>
      </c>
    </row>
    <row r="178" spans="1:16" x14ac:dyDescent="0.2">
      <c r="B178" s="161" t="s">
        <v>18</v>
      </c>
    </row>
    <row r="179" spans="1:16" x14ac:dyDescent="0.2">
      <c r="O179" s="207" t="s">
        <v>21</v>
      </c>
      <c r="P179" s="207"/>
    </row>
    <row r="181" spans="1:16" x14ac:dyDescent="0.2">
      <c r="O181" s="117"/>
    </row>
    <row r="182" spans="1:16" x14ac:dyDescent="0.2">
      <c r="O182" s="117"/>
    </row>
    <row r="184" spans="1:16" x14ac:dyDescent="0.2">
      <c r="O184" s="207" t="s">
        <v>22</v>
      </c>
      <c r="P184" s="207"/>
    </row>
    <row r="187" spans="1:16" ht="15.75" x14ac:dyDescent="0.25">
      <c r="A187" s="161" t="s">
        <v>18</v>
      </c>
      <c r="B187" s="161" t="s">
        <v>18</v>
      </c>
      <c r="C187" s="6"/>
      <c r="E187" s="6"/>
      <c r="F187" s="6"/>
      <c r="G187" s="6"/>
      <c r="H187" s="6"/>
      <c r="I187" s="6"/>
      <c r="J187" s="6"/>
      <c r="K187" s="6"/>
      <c r="L187" s="6"/>
      <c r="N187" s="7" t="s">
        <v>318</v>
      </c>
      <c r="O187" s="210" t="s">
        <v>319</v>
      </c>
      <c r="P187" s="210"/>
    </row>
    <row r="188" spans="1:16" ht="13.5" thickBot="1" x14ac:dyDescent="0.25">
      <c r="A188" s="161" t="s">
        <v>18</v>
      </c>
      <c r="B188" s="161" t="s">
        <v>18</v>
      </c>
    </row>
    <row r="189" spans="1:16" ht="16.5" thickBot="1" x14ac:dyDescent="0.3">
      <c r="A189" s="161" t="s">
        <v>18</v>
      </c>
      <c r="B189" s="161" t="s">
        <v>18</v>
      </c>
      <c r="C189" s="11" t="e">
        <f>HLOOKUP(categorie!$A$2,categorie!$A$30:$M$42,9,FALSE)</f>
        <v>#N/A</v>
      </c>
      <c r="D189" s="29"/>
      <c r="E189" s="30"/>
      <c r="F189" s="119"/>
      <c r="G189" s="119"/>
      <c r="H189" s="148"/>
      <c r="I189" s="30"/>
      <c r="J189" s="30"/>
      <c r="K189" s="30"/>
      <c r="L189" s="11"/>
      <c r="N189" s="5" t="s">
        <v>320</v>
      </c>
      <c r="O189" s="206" t="s">
        <v>321</v>
      </c>
      <c r="P189" s="206"/>
    </row>
    <row r="190" spans="1:16" x14ac:dyDescent="0.2">
      <c r="A190" s="161" t="s">
        <v>18</v>
      </c>
      <c r="B190" s="161" t="s">
        <v>18</v>
      </c>
      <c r="E190" s="141"/>
      <c r="F190" s="141"/>
      <c r="G190" s="141"/>
      <c r="H190" s="141"/>
      <c r="I190" s="141"/>
      <c r="J190" s="141"/>
      <c r="K190" s="141"/>
      <c r="L190" s="141"/>
    </row>
    <row r="191" spans="1:16" x14ac:dyDescent="0.2">
      <c r="B191" s="161" t="s">
        <v>18</v>
      </c>
      <c r="O191" s="207" t="s">
        <v>20</v>
      </c>
      <c r="P191" s="207"/>
    </row>
    <row r="192" spans="1:16" x14ac:dyDescent="0.2">
      <c r="B192" s="161" t="s">
        <v>18</v>
      </c>
    </row>
    <row r="193" spans="2:16" x14ac:dyDescent="0.2">
      <c r="B193" s="161" t="s">
        <v>18</v>
      </c>
      <c r="E193" s="216" t="s">
        <v>294</v>
      </c>
      <c r="F193" s="216"/>
      <c r="G193" s="216"/>
      <c r="H193" s="216"/>
      <c r="I193" s="216"/>
      <c r="J193" s="216"/>
      <c r="K193" s="216"/>
      <c r="L193" s="216"/>
      <c r="O193" s="114" t="s">
        <v>139</v>
      </c>
      <c r="P193" s="113" t="s">
        <v>322</v>
      </c>
    </row>
    <row r="194" spans="2:16" ht="76.5" x14ac:dyDescent="0.2">
      <c r="B194" s="161" t="s">
        <v>18</v>
      </c>
      <c r="E194" s="216"/>
      <c r="F194" s="216"/>
      <c r="G194" s="216"/>
      <c r="H194" s="216"/>
      <c r="I194" s="216"/>
      <c r="J194" s="216"/>
      <c r="K194" s="216"/>
      <c r="L194" s="216"/>
      <c r="O194" s="114" t="s">
        <v>139</v>
      </c>
      <c r="P194" s="115" t="s">
        <v>323</v>
      </c>
    </row>
    <row r="195" spans="2:16" x14ac:dyDescent="0.2">
      <c r="B195" s="161" t="s">
        <v>18</v>
      </c>
      <c r="E195" s="146"/>
      <c r="F195" s="146"/>
      <c r="G195" s="146"/>
      <c r="H195" s="146"/>
      <c r="I195" s="146"/>
      <c r="J195" s="146"/>
      <c r="K195" s="146"/>
      <c r="L195" s="146"/>
      <c r="O195" s="144"/>
      <c r="P195" s="147"/>
    </row>
    <row r="196" spans="2:16" x14ac:dyDescent="0.2">
      <c r="B196" s="161" t="s">
        <v>18</v>
      </c>
      <c r="O196" s="114" t="e">
        <f>40%*$C$189</f>
        <v>#N/A</v>
      </c>
      <c r="P196" s="113" t="s">
        <v>324</v>
      </c>
    </row>
    <row r="197" spans="2:16" x14ac:dyDescent="0.2">
      <c r="B197" s="161" t="s">
        <v>18</v>
      </c>
      <c r="O197" s="144" t="s">
        <v>344</v>
      </c>
      <c r="P197" s="145"/>
    </row>
    <row r="198" spans="2:16" x14ac:dyDescent="0.2">
      <c r="B198" s="161" t="s">
        <v>18</v>
      </c>
      <c r="O198" s="114" t="e">
        <f>60%*$C$189</f>
        <v>#N/A</v>
      </c>
      <c r="P198" s="113" t="s">
        <v>325</v>
      </c>
    </row>
    <row r="199" spans="2:16" x14ac:dyDescent="0.2">
      <c r="B199" s="161" t="s">
        <v>18</v>
      </c>
      <c r="O199" s="144" t="s">
        <v>344</v>
      </c>
      <c r="P199" s="145"/>
    </row>
    <row r="200" spans="2:16" x14ac:dyDescent="0.2">
      <c r="B200" s="161" t="s">
        <v>18</v>
      </c>
      <c r="O200" s="114" t="e">
        <f>80%*$C$189</f>
        <v>#N/A</v>
      </c>
      <c r="P200" s="113" t="s">
        <v>326</v>
      </c>
    </row>
    <row r="201" spans="2:16" x14ac:dyDescent="0.2">
      <c r="B201" s="161" t="s">
        <v>18</v>
      </c>
      <c r="O201" s="144" t="s">
        <v>344</v>
      </c>
      <c r="P201" s="145"/>
    </row>
    <row r="202" spans="2:16" x14ac:dyDescent="0.2">
      <c r="B202" s="161" t="s">
        <v>18</v>
      </c>
      <c r="E202" s="142"/>
      <c r="F202" s="142"/>
      <c r="G202" s="142"/>
      <c r="H202" s="142"/>
      <c r="I202" s="142"/>
      <c r="J202" s="142"/>
      <c r="K202" s="142"/>
      <c r="L202" s="142"/>
      <c r="O202" s="114" t="e">
        <f>$C$189</f>
        <v>#N/A</v>
      </c>
      <c r="P202" s="115" t="s">
        <v>327</v>
      </c>
    </row>
    <row r="203" spans="2:16" x14ac:dyDescent="0.2">
      <c r="B203" s="161" t="s">
        <v>18</v>
      </c>
    </row>
    <row r="204" spans="2:16" x14ac:dyDescent="0.2">
      <c r="O204" s="207" t="s">
        <v>21</v>
      </c>
      <c r="P204" s="207"/>
    </row>
    <row r="206" spans="2:16" x14ac:dyDescent="0.2">
      <c r="O206" s="117"/>
    </row>
    <row r="207" spans="2:16" x14ac:dyDescent="0.2">
      <c r="O207" s="117"/>
    </row>
    <row r="209" spans="1:16" x14ac:dyDescent="0.2">
      <c r="O209" s="207" t="s">
        <v>22</v>
      </c>
      <c r="P209" s="207"/>
    </row>
    <row r="211" spans="1:16" ht="13.5" thickBot="1" x14ac:dyDescent="0.25"/>
    <row r="212" spans="1:16" ht="16.5" thickBot="1" x14ac:dyDescent="0.3">
      <c r="A212" s="161" t="s">
        <v>18</v>
      </c>
      <c r="B212" s="161" t="s">
        <v>18</v>
      </c>
      <c r="C212" s="11" t="e">
        <f>HLOOKUP(categorie!$A$2,categorie!$A$30:$M$42,10,FALSE)</f>
        <v>#N/A</v>
      </c>
      <c r="D212" s="29"/>
      <c r="E212" s="30"/>
      <c r="F212" s="143"/>
      <c r="G212" s="119"/>
      <c r="H212" s="31"/>
      <c r="I212" s="30"/>
      <c r="J212" s="11"/>
      <c r="K212" s="11"/>
      <c r="L212" s="11"/>
      <c r="N212" s="5" t="s">
        <v>329</v>
      </c>
      <c r="O212" s="206" t="s">
        <v>330</v>
      </c>
      <c r="P212" s="206"/>
    </row>
    <row r="213" spans="1:16" x14ac:dyDescent="0.2">
      <c r="A213" s="161" t="s">
        <v>18</v>
      </c>
      <c r="B213" s="161" t="s">
        <v>18</v>
      </c>
      <c r="E213" s="141"/>
      <c r="F213" s="141"/>
      <c r="G213" s="141"/>
      <c r="H213" s="141"/>
      <c r="I213" s="141"/>
      <c r="J213" s="141"/>
      <c r="K213" s="141"/>
      <c r="L213" s="141"/>
    </row>
    <row r="214" spans="1:16" x14ac:dyDescent="0.2">
      <c r="B214" s="161" t="s">
        <v>18</v>
      </c>
      <c r="O214" s="207" t="s">
        <v>20</v>
      </c>
      <c r="P214" s="207"/>
    </row>
    <row r="215" spans="1:16" x14ac:dyDescent="0.2">
      <c r="B215" s="161" t="s">
        <v>18</v>
      </c>
    </row>
    <row r="216" spans="1:16" ht="51" x14ac:dyDescent="0.2">
      <c r="B216" s="161" t="s">
        <v>18</v>
      </c>
      <c r="E216" s="216" t="s">
        <v>294</v>
      </c>
      <c r="F216" s="216"/>
      <c r="G216" s="216"/>
      <c r="H216" s="216"/>
      <c r="I216" s="216"/>
      <c r="J216" s="216"/>
      <c r="K216" s="216"/>
      <c r="L216" s="216"/>
      <c r="O216" s="114" t="e">
        <f>20%*$C$212</f>
        <v>#N/A</v>
      </c>
      <c r="P216" s="112" t="s">
        <v>331</v>
      </c>
    </row>
    <row r="217" spans="1:16" x14ac:dyDescent="0.2">
      <c r="B217" s="161" t="s">
        <v>18</v>
      </c>
      <c r="O217" s="114" t="e">
        <f t="shared" ref="O217:O220" si="1">20%*$C$212</f>
        <v>#N/A</v>
      </c>
      <c r="P217" s="4" t="s">
        <v>332</v>
      </c>
    </row>
    <row r="218" spans="1:16" x14ac:dyDescent="0.2">
      <c r="B218" s="161" t="s">
        <v>18</v>
      </c>
      <c r="O218" s="114" t="e">
        <f t="shared" si="1"/>
        <v>#N/A</v>
      </c>
      <c r="P218" s="4" t="s">
        <v>333</v>
      </c>
    </row>
    <row r="219" spans="1:16" x14ac:dyDescent="0.2">
      <c r="B219" s="161" t="s">
        <v>18</v>
      </c>
      <c r="O219" s="114" t="e">
        <f t="shared" si="1"/>
        <v>#N/A</v>
      </c>
      <c r="P219" s="4" t="s">
        <v>334</v>
      </c>
    </row>
    <row r="220" spans="1:16" x14ac:dyDescent="0.2">
      <c r="B220" s="161" t="s">
        <v>18</v>
      </c>
      <c r="E220" s="142"/>
      <c r="F220" s="142"/>
      <c r="G220" s="142"/>
      <c r="H220" s="142"/>
      <c r="I220" s="142"/>
      <c r="J220" s="142"/>
      <c r="K220" s="142"/>
      <c r="L220" s="142"/>
      <c r="O220" s="114" t="e">
        <f t="shared" si="1"/>
        <v>#N/A</v>
      </c>
      <c r="P220" s="115" t="s">
        <v>335</v>
      </c>
    </row>
    <row r="221" spans="1:16" x14ac:dyDescent="0.2">
      <c r="B221" s="161" t="s">
        <v>18</v>
      </c>
    </row>
    <row r="222" spans="1:16" x14ac:dyDescent="0.2">
      <c r="O222" s="207" t="s">
        <v>21</v>
      </c>
      <c r="P222" s="207"/>
    </row>
    <row r="224" spans="1:16" x14ac:dyDescent="0.2">
      <c r="O224" s="117"/>
    </row>
    <row r="225" spans="1:16" x14ac:dyDescent="0.2">
      <c r="O225" s="117"/>
    </row>
    <row r="227" spans="1:16" x14ac:dyDescent="0.2">
      <c r="O227" s="207" t="s">
        <v>22</v>
      </c>
      <c r="P227" s="207"/>
    </row>
    <row r="230" spans="1:16" ht="15.75" x14ac:dyDescent="0.25">
      <c r="A230" s="161" t="s">
        <v>18</v>
      </c>
      <c r="B230" s="161" t="s">
        <v>18</v>
      </c>
      <c r="C230" s="6"/>
      <c r="E230" s="6"/>
      <c r="F230" s="6"/>
      <c r="G230" s="6"/>
      <c r="H230" s="6"/>
      <c r="I230" s="6"/>
      <c r="J230" s="6"/>
      <c r="K230" s="6"/>
      <c r="L230" s="6"/>
      <c r="N230" s="7" t="s">
        <v>336</v>
      </c>
      <c r="O230" s="210" t="s">
        <v>337</v>
      </c>
      <c r="P230" s="210"/>
    </row>
    <row r="231" spans="1:16" ht="13.5" thickBot="1" x14ac:dyDescent="0.25">
      <c r="A231" s="161" t="s">
        <v>18</v>
      </c>
      <c r="B231" s="161" t="s">
        <v>18</v>
      </c>
    </row>
    <row r="232" spans="1:16" ht="16.5" thickBot="1" x14ac:dyDescent="0.3">
      <c r="A232" s="161" t="s">
        <v>18</v>
      </c>
      <c r="B232" s="161" t="s">
        <v>18</v>
      </c>
      <c r="C232" s="11" t="e">
        <f>HLOOKUP(categorie!$A$2,categorie!$A$30:$M$42,11,FALSE)</f>
        <v>#N/A</v>
      </c>
      <c r="D232" s="29"/>
      <c r="E232" s="30"/>
      <c r="F232" s="119"/>
      <c r="G232" s="119"/>
      <c r="H232" s="148"/>
      <c r="I232" s="30"/>
      <c r="J232" s="30"/>
      <c r="K232" s="30"/>
      <c r="L232" s="11"/>
      <c r="N232" s="5" t="s">
        <v>338</v>
      </c>
      <c r="O232" s="206" t="s">
        <v>339</v>
      </c>
      <c r="P232" s="206"/>
    </row>
    <row r="233" spans="1:16" x14ac:dyDescent="0.2">
      <c r="A233" s="161" t="s">
        <v>18</v>
      </c>
      <c r="B233" s="161" t="s">
        <v>18</v>
      </c>
      <c r="E233" s="141"/>
      <c r="F233" s="141"/>
      <c r="G233" s="141"/>
      <c r="H233" s="141"/>
      <c r="I233" s="141"/>
      <c r="J233" s="141"/>
      <c r="K233" s="141"/>
      <c r="L233" s="141"/>
    </row>
    <row r="234" spans="1:16" x14ac:dyDescent="0.2">
      <c r="B234" s="161" t="s">
        <v>18</v>
      </c>
      <c r="O234" s="207" t="s">
        <v>20</v>
      </c>
      <c r="P234" s="207"/>
    </row>
    <row r="235" spans="1:16" x14ac:dyDescent="0.2">
      <c r="B235" s="161" t="s">
        <v>18</v>
      </c>
    </row>
    <row r="236" spans="1:16" ht="12.75" customHeight="1" x14ac:dyDescent="0.2">
      <c r="B236" s="161" t="s">
        <v>18</v>
      </c>
      <c r="E236" s="216" t="s">
        <v>294</v>
      </c>
      <c r="F236" s="216"/>
      <c r="G236" s="216"/>
      <c r="H236" s="216"/>
      <c r="I236" s="216"/>
      <c r="J236" s="216"/>
      <c r="K236" s="216"/>
      <c r="L236" s="216"/>
      <c r="O236" s="114" t="s">
        <v>139</v>
      </c>
      <c r="P236" s="113" t="s">
        <v>340</v>
      </c>
    </row>
    <row r="237" spans="1:16" ht="38.25" x14ac:dyDescent="0.2">
      <c r="B237" s="161" t="s">
        <v>18</v>
      </c>
      <c r="E237" s="216"/>
      <c r="F237" s="216"/>
      <c r="G237" s="216"/>
      <c r="H237" s="216"/>
      <c r="I237" s="216"/>
      <c r="J237" s="216"/>
      <c r="K237" s="216"/>
      <c r="L237" s="216"/>
      <c r="O237" s="114" t="e">
        <f>60%*$C$232</f>
        <v>#N/A</v>
      </c>
      <c r="P237" s="115" t="s">
        <v>341</v>
      </c>
    </row>
    <row r="238" spans="1:16" ht="38.25" x14ac:dyDescent="0.2">
      <c r="B238" s="161" t="s">
        <v>18</v>
      </c>
      <c r="E238" s="142"/>
      <c r="F238" s="142"/>
      <c r="G238" s="142"/>
      <c r="H238" s="142"/>
      <c r="I238" s="142"/>
      <c r="J238" s="142"/>
      <c r="K238" s="142"/>
      <c r="L238" s="142"/>
      <c r="O238" s="114" t="e">
        <f>40%*$C$232</f>
        <v>#N/A</v>
      </c>
      <c r="P238" s="115" t="s">
        <v>342</v>
      </c>
    </row>
    <row r="239" spans="1:16" x14ac:dyDescent="0.2">
      <c r="B239" s="161" t="s">
        <v>18</v>
      </c>
    </row>
    <row r="240" spans="1:16" x14ac:dyDescent="0.2">
      <c r="O240" s="207" t="s">
        <v>21</v>
      </c>
      <c r="P240" s="207"/>
    </row>
    <row r="242" spans="1:16" x14ac:dyDescent="0.2">
      <c r="O242" s="117"/>
    </row>
    <row r="243" spans="1:16" x14ac:dyDescent="0.2">
      <c r="O243" s="117"/>
    </row>
    <row r="245" spans="1:16" x14ac:dyDescent="0.2">
      <c r="O245" s="207" t="s">
        <v>22</v>
      </c>
      <c r="P245" s="207"/>
    </row>
    <row r="247" spans="1:16" ht="13.5" thickBot="1" x14ac:dyDescent="0.25"/>
    <row r="248" spans="1:16" ht="16.5" thickBot="1" x14ac:dyDescent="0.3">
      <c r="A248" s="161" t="s">
        <v>18</v>
      </c>
      <c r="B248" s="161" t="s">
        <v>18</v>
      </c>
      <c r="C248" s="11" t="e">
        <f>HLOOKUP(categorie!$A$2,categorie!$A$30:$M$42,12,FALSE)</f>
        <v>#N/A</v>
      </c>
      <c r="D248" s="29"/>
      <c r="E248" s="30"/>
      <c r="F248" s="119"/>
      <c r="G248" s="119"/>
      <c r="H248" s="31"/>
      <c r="I248" s="30"/>
      <c r="J248" s="11"/>
      <c r="K248" s="11"/>
      <c r="L248" s="11"/>
      <c r="N248" s="5" t="s">
        <v>345</v>
      </c>
      <c r="O248" s="206" t="s">
        <v>346</v>
      </c>
      <c r="P248" s="206"/>
    </row>
    <row r="249" spans="1:16" x14ac:dyDescent="0.2">
      <c r="A249" s="161" t="s">
        <v>18</v>
      </c>
      <c r="B249" s="161" t="s">
        <v>18</v>
      </c>
      <c r="E249" s="141"/>
      <c r="F249" s="141"/>
      <c r="G249" s="141"/>
      <c r="H249" s="141"/>
      <c r="I249" s="141"/>
      <c r="J249" s="141"/>
      <c r="K249" s="141"/>
      <c r="L249" s="141"/>
    </row>
    <row r="250" spans="1:16" x14ac:dyDescent="0.2">
      <c r="B250" s="161" t="s">
        <v>18</v>
      </c>
      <c r="O250" s="207" t="s">
        <v>20</v>
      </c>
      <c r="P250" s="207"/>
    </row>
    <row r="251" spans="1:16" x14ac:dyDescent="0.2">
      <c r="B251" s="161" t="s">
        <v>18</v>
      </c>
    </row>
    <row r="252" spans="1:16" ht="63.75" x14ac:dyDescent="0.2">
      <c r="B252" s="161" t="s">
        <v>18</v>
      </c>
      <c r="E252" s="216" t="s">
        <v>294</v>
      </c>
      <c r="F252" s="216"/>
      <c r="G252" s="216"/>
      <c r="H252" s="216"/>
      <c r="I252" s="216"/>
      <c r="J252" s="216"/>
      <c r="K252" s="216"/>
      <c r="L252" s="216"/>
      <c r="O252" s="114" t="e">
        <f>$C$248</f>
        <v>#N/A</v>
      </c>
      <c r="P252" s="112" t="s">
        <v>347</v>
      </c>
    </row>
    <row r="253" spans="1:16" x14ac:dyDescent="0.2">
      <c r="B253" s="161" t="s">
        <v>18</v>
      </c>
    </row>
    <row r="254" spans="1:16" x14ac:dyDescent="0.2">
      <c r="O254" s="207" t="s">
        <v>21</v>
      </c>
      <c r="P254" s="207"/>
    </row>
    <row r="256" spans="1:16" x14ac:dyDescent="0.2">
      <c r="O256" s="117"/>
    </row>
    <row r="257" spans="1:16" x14ac:dyDescent="0.2">
      <c r="O257" s="117"/>
    </row>
    <row r="259" spans="1:16" x14ac:dyDescent="0.2">
      <c r="O259" s="207" t="s">
        <v>22</v>
      </c>
      <c r="P259" s="207"/>
    </row>
    <row r="262" spans="1:16" ht="15.75" x14ac:dyDescent="0.25">
      <c r="A262" s="161" t="s">
        <v>18</v>
      </c>
      <c r="B262" s="161" t="s">
        <v>18</v>
      </c>
      <c r="C262" s="6"/>
      <c r="E262" s="6"/>
      <c r="F262" s="6"/>
      <c r="G262" s="6"/>
      <c r="H262" s="6"/>
      <c r="I262" s="6"/>
      <c r="J262" s="6"/>
      <c r="K262" s="6"/>
      <c r="L262" s="6"/>
      <c r="N262" s="7" t="s">
        <v>348</v>
      </c>
      <c r="O262" s="210" t="s">
        <v>349</v>
      </c>
      <c r="P262" s="210"/>
    </row>
    <row r="263" spans="1:16" x14ac:dyDescent="0.2">
      <c r="A263" s="161" t="s">
        <v>18</v>
      </c>
      <c r="B263" s="161" t="s">
        <v>18</v>
      </c>
    </row>
    <row r="264" spans="1:16" ht="15.75" x14ac:dyDescent="0.25">
      <c r="A264" s="161" t="s">
        <v>18</v>
      </c>
      <c r="B264" s="161" t="s">
        <v>18</v>
      </c>
      <c r="C264" s="124" t="s">
        <v>238</v>
      </c>
      <c r="D264" s="29"/>
      <c r="E264" s="30"/>
      <c r="F264" s="11"/>
      <c r="G264" s="11"/>
      <c r="H264" s="148"/>
      <c r="I264" s="30"/>
      <c r="J264" s="30"/>
      <c r="K264" s="30"/>
      <c r="L264" s="11"/>
      <c r="N264" s="5" t="s">
        <v>350</v>
      </c>
      <c r="O264" s="206" t="s">
        <v>351</v>
      </c>
      <c r="P264" s="206"/>
    </row>
    <row r="265" spans="1:16" x14ac:dyDescent="0.2">
      <c r="A265" s="161" t="s">
        <v>18</v>
      </c>
      <c r="B265" s="161" t="s">
        <v>18</v>
      </c>
      <c r="E265" s="141"/>
      <c r="F265" s="141"/>
      <c r="G265" s="141"/>
      <c r="H265" s="141"/>
      <c r="I265" s="141"/>
      <c r="J265" s="141"/>
      <c r="K265" s="141"/>
      <c r="L265" s="141"/>
    </row>
    <row r="266" spans="1:16" x14ac:dyDescent="0.2">
      <c r="B266" s="161" t="s">
        <v>18</v>
      </c>
      <c r="O266" s="212" t="s">
        <v>352</v>
      </c>
      <c r="P266" s="212"/>
    </row>
    <row r="267" spans="1:16" ht="13.5" thickBot="1" x14ac:dyDescent="0.25">
      <c r="B267" s="161" t="s">
        <v>18</v>
      </c>
    </row>
    <row r="268" spans="1:16" ht="16.5" thickBot="1" x14ac:dyDescent="0.3">
      <c r="A268" s="161" t="s">
        <v>18</v>
      </c>
      <c r="B268" s="161" t="s">
        <v>18</v>
      </c>
      <c r="C268" s="11">
        <v>5</v>
      </c>
      <c r="D268" s="29"/>
      <c r="E268" s="30"/>
      <c r="F268" s="11"/>
      <c r="G268" s="11"/>
      <c r="H268" s="31"/>
      <c r="I268" s="30"/>
      <c r="J268" s="119"/>
      <c r="K268" s="119"/>
      <c r="L268" s="119"/>
      <c r="N268" s="5" t="s">
        <v>353</v>
      </c>
      <c r="O268" s="206" t="s">
        <v>354</v>
      </c>
      <c r="P268" s="206"/>
    </row>
    <row r="269" spans="1:16" x14ac:dyDescent="0.2">
      <c r="A269" s="161" t="s">
        <v>18</v>
      </c>
      <c r="B269" s="161" t="s">
        <v>18</v>
      </c>
      <c r="E269" s="141"/>
      <c r="F269" s="141"/>
      <c r="G269" s="141"/>
      <c r="H269" s="141"/>
      <c r="I269" s="141"/>
      <c r="J269" s="141"/>
      <c r="K269" s="141"/>
      <c r="L269" s="141"/>
    </row>
    <row r="270" spans="1:16" x14ac:dyDescent="0.2">
      <c r="B270" s="161" t="s">
        <v>18</v>
      </c>
      <c r="O270" s="207" t="s">
        <v>20</v>
      </c>
      <c r="P270" s="207"/>
    </row>
    <row r="271" spans="1:16" x14ac:dyDescent="0.2">
      <c r="B271" s="161" t="s">
        <v>18</v>
      </c>
    </row>
    <row r="272" spans="1:16" ht="63.75" x14ac:dyDescent="0.2">
      <c r="B272" s="161" t="s">
        <v>18</v>
      </c>
      <c r="E272" s="142"/>
      <c r="F272" s="142"/>
      <c r="G272" s="142"/>
      <c r="H272" s="142"/>
      <c r="I272" s="142"/>
      <c r="J272" s="142"/>
      <c r="K272" s="142"/>
      <c r="L272" s="142"/>
      <c r="O272" s="114">
        <v>5</v>
      </c>
      <c r="P272" s="112" t="s">
        <v>355</v>
      </c>
    </row>
    <row r="273" spans="1:16" x14ac:dyDescent="0.2">
      <c r="B273" s="161" t="s">
        <v>18</v>
      </c>
    </row>
    <row r="274" spans="1:16" x14ac:dyDescent="0.2">
      <c r="O274" s="207" t="s">
        <v>21</v>
      </c>
      <c r="P274" s="207"/>
    </row>
    <row r="276" spans="1:16" x14ac:dyDescent="0.2">
      <c r="O276" s="117"/>
    </row>
    <row r="277" spans="1:16" x14ac:dyDescent="0.2">
      <c r="O277" s="117"/>
    </row>
    <row r="279" spans="1:16" x14ac:dyDescent="0.2">
      <c r="O279" s="207" t="s">
        <v>22</v>
      </c>
      <c r="P279" s="207"/>
    </row>
    <row r="282" spans="1:16" ht="15.75" x14ac:dyDescent="0.25">
      <c r="A282" s="161" t="s">
        <v>18</v>
      </c>
      <c r="B282" s="161" t="s">
        <v>18</v>
      </c>
      <c r="C282" s="6"/>
      <c r="E282" s="6"/>
      <c r="F282" s="6"/>
      <c r="G282" s="6"/>
      <c r="H282" s="6"/>
      <c r="I282" s="6"/>
      <c r="J282" s="6"/>
      <c r="K282" s="6"/>
      <c r="L282" s="6"/>
      <c r="N282" s="7" t="s">
        <v>356</v>
      </c>
      <c r="O282" s="210" t="s">
        <v>357</v>
      </c>
      <c r="P282" s="210"/>
    </row>
    <row r="283" spans="1:16" ht="13.5" thickBot="1" x14ac:dyDescent="0.25">
      <c r="A283" s="161" t="s">
        <v>18</v>
      </c>
      <c r="B283" s="161" t="s">
        <v>18</v>
      </c>
    </row>
    <row r="284" spans="1:16" ht="16.5" thickBot="1" x14ac:dyDescent="0.3">
      <c r="A284" s="161" t="s">
        <v>18</v>
      </c>
      <c r="B284" s="161" t="s">
        <v>18</v>
      </c>
      <c r="C284" s="11">
        <v>10</v>
      </c>
      <c r="D284" s="29"/>
      <c r="E284" s="30"/>
      <c r="F284" s="11"/>
      <c r="G284" s="11"/>
      <c r="H284" s="31"/>
      <c r="I284" s="30"/>
      <c r="J284" s="119"/>
      <c r="K284" s="119"/>
      <c r="L284" s="119"/>
      <c r="N284" s="5" t="s">
        <v>358</v>
      </c>
      <c r="O284" s="206" t="s">
        <v>359</v>
      </c>
      <c r="P284" s="206"/>
    </row>
    <row r="285" spans="1:16" x14ac:dyDescent="0.2">
      <c r="A285" s="161" t="s">
        <v>18</v>
      </c>
      <c r="B285" s="161" t="s">
        <v>18</v>
      </c>
      <c r="E285" s="141"/>
      <c r="F285" s="141"/>
      <c r="G285" s="141"/>
      <c r="H285" s="141"/>
      <c r="I285" s="141"/>
      <c r="J285" s="141"/>
      <c r="K285" s="141"/>
      <c r="L285" s="141"/>
    </row>
    <row r="286" spans="1:16" x14ac:dyDescent="0.2">
      <c r="B286" s="161" t="s">
        <v>18</v>
      </c>
      <c r="O286" s="207" t="s">
        <v>20</v>
      </c>
      <c r="P286" s="207"/>
    </row>
    <row r="287" spans="1:16" x14ac:dyDescent="0.2">
      <c r="B287" s="161" t="s">
        <v>18</v>
      </c>
    </row>
    <row r="288" spans="1:16" x14ac:dyDescent="0.2">
      <c r="B288" s="161" t="s">
        <v>18</v>
      </c>
      <c r="E288" s="142"/>
      <c r="F288" s="142"/>
      <c r="G288" s="142"/>
      <c r="H288" s="142"/>
      <c r="I288" s="142"/>
      <c r="J288" s="142"/>
      <c r="K288" s="142"/>
      <c r="L288" s="142"/>
      <c r="O288" s="114">
        <v>10</v>
      </c>
      <c r="P288" s="112" t="s">
        <v>360</v>
      </c>
    </row>
    <row r="289" spans="2:16" x14ac:dyDescent="0.2">
      <c r="B289" s="161" t="s">
        <v>18</v>
      </c>
    </row>
    <row r="290" spans="2:16" x14ac:dyDescent="0.2">
      <c r="O290" s="207" t="s">
        <v>21</v>
      </c>
      <c r="P290" s="207"/>
    </row>
    <row r="292" spans="2:16" x14ac:dyDescent="0.2">
      <c r="O292" s="117"/>
    </row>
    <row r="293" spans="2:16" x14ac:dyDescent="0.2">
      <c r="O293" s="117"/>
    </row>
    <row r="295" spans="2:16" x14ac:dyDescent="0.2">
      <c r="O295" s="207" t="s">
        <v>22</v>
      </c>
      <c r="P295" s="207"/>
    </row>
  </sheetData>
  <autoFilter ref="A1:B295"/>
  <mergeCells count="96">
    <mergeCell ref="O19:P19"/>
    <mergeCell ref="O2:P2"/>
    <mergeCell ref="O6:P6"/>
    <mergeCell ref="O8:P8"/>
    <mergeCell ref="O10:P10"/>
    <mergeCell ref="O14:P14"/>
    <mergeCell ref="O22:P22"/>
    <mergeCell ref="O24:P24"/>
    <mergeCell ref="O28:P28"/>
    <mergeCell ref="O33:P33"/>
    <mergeCell ref="O36:P36"/>
    <mergeCell ref="O38:P38"/>
    <mergeCell ref="O43:P43"/>
    <mergeCell ref="O48:P48"/>
    <mergeCell ref="O51:P51"/>
    <mergeCell ref="O53:P53"/>
    <mergeCell ref="O57:P57"/>
    <mergeCell ref="O62:P62"/>
    <mergeCell ref="O65:P65"/>
    <mergeCell ref="O67:P67"/>
    <mergeCell ref="O71:P71"/>
    <mergeCell ref="O89:P89"/>
    <mergeCell ref="O94:P94"/>
    <mergeCell ref="E87:L87"/>
    <mergeCell ref="O97:P97"/>
    <mergeCell ref="O76:P76"/>
    <mergeCell ref="O79:P79"/>
    <mergeCell ref="O81:P81"/>
    <mergeCell ref="O83:P83"/>
    <mergeCell ref="O85:P85"/>
    <mergeCell ref="O99:P99"/>
    <mergeCell ref="E101:L101"/>
    <mergeCell ref="O103:P103"/>
    <mergeCell ref="O108:P108"/>
    <mergeCell ref="O111:P111"/>
    <mergeCell ref="O113:P113"/>
    <mergeCell ref="O115:P115"/>
    <mergeCell ref="E117:L117"/>
    <mergeCell ref="O119:P119"/>
    <mergeCell ref="O124:P124"/>
    <mergeCell ref="O127:P127"/>
    <mergeCell ref="O129:P129"/>
    <mergeCell ref="E131:L131"/>
    <mergeCell ref="O133:P133"/>
    <mergeCell ref="O138:P138"/>
    <mergeCell ref="O141:P141"/>
    <mergeCell ref="O143:P143"/>
    <mergeCell ref="O145:P145"/>
    <mergeCell ref="E147:L147"/>
    <mergeCell ref="O149:P149"/>
    <mergeCell ref="E177:L177"/>
    <mergeCell ref="O154:P154"/>
    <mergeCell ref="O157:P157"/>
    <mergeCell ref="O159:P159"/>
    <mergeCell ref="E161:L161"/>
    <mergeCell ref="O163:P163"/>
    <mergeCell ref="O179:P179"/>
    <mergeCell ref="O184:P184"/>
    <mergeCell ref="O187:P187"/>
    <mergeCell ref="O189:P189"/>
    <mergeCell ref="O168:P168"/>
    <mergeCell ref="O171:P171"/>
    <mergeCell ref="O173:P173"/>
    <mergeCell ref="O175:P175"/>
    <mergeCell ref="E193:L194"/>
    <mergeCell ref="E216:L216"/>
    <mergeCell ref="O191:P191"/>
    <mergeCell ref="O204:P204"/>
    <mergeCell ref="O209:P209"/>
    <mergeCell ref="O212:P212"/>
    <mergeCell ref="O230:P230"/>
    <mergeCell ref="O232:P232"/>
    <mergeCell ref="O234:P234"/>
    <mergeCell ref="O240:P240"/>
    <mergeCell ref="O214:P214"/>
    <mergeCell ref="O222:P222"/>
    <mergeCell ref="O227:P227"/>
    <mergeCell ref="E236:L237"/>
    <mergeCell ref="O262:P262"/>
    <mergeCell ref="O264:P264"/>
    <mergeCell ref="O245:P245"/>
    <mergeCell ref="O248:P248"/>
    <mergeCell ref="O250:P250"/>
    <mergeCell ref="E252:L252"/>
    <mergeCell ref="O254:P254"/>
    <mergeCell ref="O266:P266"/>
    <mergeCell ref="O282:P282"/>
    <mergeCell ref="O268:P268"/>
    <mergeCell ref="O270:P270"/>
    <mergeCell ref="O259:P259"/>
    <mergeCell ref="O295:P295"/>
    <mergeCell ref="O284:P284"/>
    <mergeCell ref="O286:P286"/>
    <mergeCell ref="O290:P290"/>
    <mergeCell ref="O274:P274"/>
    <mergeCell ref="O279:P279"/>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categorie!$B$44:$B$49</xm:f>
          </x14:formula1>
          <xm:sqref>E189:L189</xm:sqref>
        </x14:dataValidation>
        <x14:dataValidation type="list" allowBlank="1" showInputMessage="1" showErrorMessage="1">
          <x14:formula1>
            <xm:f>categorie!$B$51:$B$55</xm:f>
          </x14:formula1>
          <xm:sqref>E232:L232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1"/>
  <sheetViews>
    <sheetView zoomScaleNormal="100" workbookViewId="0">
      <selection activeCell="G314" sqref="G314"/>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23"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70" t="s">
        <v>19</v>
      </c>
      <c r="D2" s="10"/>
      <c r="E2" s="73" t="s">
        <v>10</v>
      </c>
      <c r="F2" s="71" t="s">
        <v>11</v>
      </c>
      <c r="G2" s="71" t="s">
        <v>12</v>
      </c>
      <c r="H2" s="71" t="s">
        <v>13</v>
      </c>
      <c r="I2" s="71" t="s">
        <v>14</v>
      </c>
      <c r="J2" s="71" t="s">
        <v>15</v>
      </c>
      <c r="K2" s="71" t="s">
        <v>16</v>
      </c>
      <c r="L2" s="71" t="s">
        <v>17</v>
      </c>
      <c r="N2" s="17" t="s">
        <v>29</v>
      </c>
      <c r="O2" s="218" t="s">
        <v>30</v>
      </c>
      <c r="P2" s="218"/>
    </row>
    <row r="3" spans="1:16" ht="14.25" thickTop="1" thickBot="1" x14ac:dyDescent="0.25">
      <c r="A3" s="161" t="s">
        <v>18</v>
      </c>
      <c r="B3" s="161" t="s">
        <v>18</v>
      </c>
      <c r="C3" s="69">
        <v>120</v>
      </c>
      <c r="E3" s="74">
        <f>IF(E8="X",-20,0)+E26+E41+E56+E73+E89+E109+E124+E140+E157+E177+E197+E213+E229+E246+E263+E282+E297</f>
        <v>0</v>
      </c>
      <c r="F3" s="74">
        <f t="shared" ref="F3:L3" si="0">IF(F8="X",-20,0)+F26+F41+F56+F73+F89+F109+F124+F140+F157+F177+F197+F213+F229+F246+F263+F282+F297</f>
        <v>0</v>
      </c>
      <c r="G3" s="74">
        <f t="shared" si="0"/>
        <v>0</v>
      </c>
      <c r="H3" s="74">
        <f t="shared" si="0"/>
        <v>0</v>
      </c>
      <c r="I3" s="74">
        <f t="shared" si="0"/>
        <v>0</v>
      </c>
      <c r="J3" s="74">
        <f t="shared" si="0"/>
        <v>0</v>
      </c>
      <c r="K3" s="74">
        <f t="shared" si="0"/>
        <v>0</v>
      </c>
      <c r="L3" s="74">
        <f t="shared" si="0"/>
        <v>0</v>
      </c>
    </row>
    <row r="4" spans="1:16" ht="14.25" thickTop="1" thickBot="1" x14ac:dyDescent="0.25">
      <c r="A4" s="161" t="s">
        <v>18</v>
      </c>
      <c r="B4" s="161" t="s">
        <v>18</v>
      </c>
      <c r="E4" s="69">
        <f>$C$3</f>
        <v>120</v>
      </c>
      <c r="F4" s="72">
        <f t="shared" ref="F4:L4" si="1">$C$3</f>
        <v>120</v>
      </c>
      <c r="G4" s="72">
        <f t="shared" si="1"/>
        <v>120</v>
      </c>
      <c r="H4" s="72">
        <f t="shared" si="1"/>
        <v>120</v>
      </c>
      <c r="I4" s="72">
        <f t="shared" si="1"/>
        <v>120</v>
      </c>
      <c r="J4" s="72">
        <f t="shared" si="1"/>
        <v>120</v>
      </c>
      <c r="K4" s="72">
        <f t="shared" si="1"/>
        <v>120</v>
      </c>
      <c r="L4" s="72">
        <f t="shared" si="1"/>
        <v>120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361</v>
      </c>
      <c r="O6" s="210" t="s">
        <v>362</v>
      </c>
      <c r="P6" s="210"/>
    </row>
    <row r="7" spans="1:16" ht="13.5" thickBot="1" x14ac:dyDescent="0.25">
      <c r="A7" s="161" t="s">
        <v>18</v>
      </c>
      <c r="B7" s="161" t="s">
        <v>18</v>
      </c>
    </row>
    <row r="8" spans="1:16" ht="16.5" thickBot="1" x14ac:dyDescent="0.3">
      <c r="A8" s="161" t="s">
        <v>18</v>
      </c>
      <c r="B8" s="161" t="s">
        <v>18</v>
      </c>
      <c r="C8" s="11" t="s">
        <v>138</v>
      </c>
      <c r="D8" s="2"/>
      <c r="E8" s="119"/>
      <c r="F8" s="119"/>
      <c r="G8" s="148"/>
      <c r="H8" s="119"/>
      <c r="I8" s="31"/>
      <c r="J8" s="11"/>
      <c r="K8" s="11"/>
      <c r="L8" s="11"/>
      <c r="N8" s="5" t="s">
        <v>363</v>
      </c>
      <c r="O8" s="206" t="s">
        <v>364</v>
      </c>
      <c r="P8" s="206"/>
    </row>
    <row r="9" spans="1:16" x14ac:dyDescent="0.2">
      <c r="A9" s="161" t="s">
        <v>18</v>
      </c>
      <c r="B9" s="161" t="s">
        <v>18</v>
      </c>
    </row>
    <row r="10" spans="1:16" x14ac:dyDescent="0.2">
      <c r="B10" s="161" t="s">
        <v>18</v>
      </c>
      <c r="O10" s="207" t="s">
        <v>20</v>
      </c>
      <c r="P10" s="207"/>
    </row>
    <row r="11" spans="1:16" x14ac:dyDescent="0.2">
      <c r="B11" s="161" t="s">
        <v>18</v>
      </c>
    </row>
    <row r="12" spans="1:16" x14ac:dyDescent="0.2">
      <c r="B12" s="161" t="s">
        <v>18</v>
      </c>
      <c r="O12" s="114" t="s">
        <v>139</v>
      </c>
      <c r="P12" s="115" t="s">
        <v>365</v>
      </c>
    </row>
    <row r="13" spans="1:16" x14ac:dyDescent="0.2">
      <c r="B13" s="161" t="s">
        <v>18</v>
      </c>
      <c r="O13" s="114" t="s">
        <v>139</v>
      </c>
      <c r="P13" s="115" t="s">
        <v>366</v>
      </c>
    </row>
    <row r="14" spans="1:16" x14ac:dyDescent="0.2">
      <c r="B14" s="161" t="s">
        <v>18</v>
      </c>
      <c r="O14" s="114" t="s">
        <v>139</v>
      </c>
      <c r="P14" s="115" t="s">
        <v>367</v>
      </c>
    </row>
    <row r="15" spans="1:16" x14ac:dyDescent="0.2">
      <c r="B15" s="161" t="s">
        <v>18</v>
      </c>
    </row>
    <row r="16" spans="1:16" x14ac:dyDescent="0.2">
      <c r="O16" s="207" t="s">
        <v>21</v>
      </c>
      <c r="P16" s="207"/>
    </row>
    <row r="18" spans="1:16" x14ac:dyDescent="0.2">
      <c r="O18" s="117"/>
    </row>
    <row r="19" spans="1:16" x14ac:dyDescent="0.2">
      <c r="O19" s="117"/>
    </row>
    <row r="21" spans="1:16" x14ac:dyDescent="0.2">
      <c r="O21" s="207" t="s">
        <v>22</v>
      </c>
      <c r="P21" s="207"/>
    </row>
    <row r="24" spans="1:16" ht="15.75" x14ac:dyDescent="0.25">
      <c r="A24" s="161" t="s">
        <v>18</v>
      </c>
      <c r="B24" s="161" t="s">
        <v>18</v>
      </c>
      <c r="C24" s="6"/>
      <c r="E24" s="6"/>
      <c r="F24" s="6"/>
      <c r="G24" s="6"/>
      <c r="H24" s="6"/>
      <c r="I24" s="6"/>
      <c r="J24" s="6"/>
      <c r="K24" s="6"/>
      <c r="L24" s="6"/>
      <c r="N24" s="7" t="s">
        <v>368</v>
      </c>
      <c r="O24" s="210" t="s">
        <v>369</v>
      </c>
      <c r="P24" s="210"/>
    </row>
    <row r="25" spans="1:16" ht="13.5" thickBot="1" x14ac:dyDescent="0.25">
      <c r="A25" s="161" t="s">
        <v>18</v>
      </c>
      <c r="B25" s="161" t="s">
        <v>18</v>
      </c>
    </row>
    <row r="26" spans="1:16" ht="16.5" thickBot="1" x14ac:dyDescent="0.3">
      <c r="A26" s="161" t="s">
        <v>18</v>
      </c>
      <c r="B26" s="161" t="s">
        <v>18</v>
      </c>
      <c r="C26" s="11">
        <v>6</v>
      </c>
      <c r="D26" s="29"/>
      <c r="E26" s="143"/>
      <c r="F26" s="119"/>
      <c r="G26" s="148"/>
      <c r="H26" s="119"/>
      <c r="I26" s="31"/>
      <c r="J26" s="11"/>
      <c r="K26" s="11"/>
      <c r="L26" s="11"/>
      <c r="N26" s="5" t="s">
        <v>370</v>
      </c>
      <c r="O26" s="206" t="s">
        <v>371</v>
      </c>
      <c r="P26" s="206"/>
    </row>
    <row r="27" spans="1:16" x14ac:dyDescent="0.2">
      <c r="A27" s="161" t="s">
        <v>18</v>
      </c>
      <c r="B27" s="161" t="s">
        <v>18</v>
      </c>
    </row>
    <row r="28" spans="1:16" x14ac:dyDescent="0.2">
      <c r="B28" s="161" t="s">
        <v>18</v>
      </c>
      <c r="O28" s="207" t="s">
        <v>20</v>
      </c>
      <c r="P28" s="207"/>
    </row>
    <row r="29" spans="1:16" x14ac:dyDescent="0.2">
      <c r="B29" s="161" t="s">
        <v>18</v>
      </c>
    </row>
    <row r="30" spans="1:16" ht="25.5" x14ac:dyDescent="0.2">
      <c r="B30" s="161" t="s">
        <v>18</v>
      </c>
      <c r="O30" s="114">
        <v>3</v>
      </c>
      <c r="P30" s="115" t="s">
        <v>372</v>
      </c>
    </row>
    <row r="31" spans="1:16" ht="25.5" x14ac:dyDescent="0.2">
      <c r="B31" s="161" t="s">
        <v>18</v>
      </c>
      <c r="O31" s="114">
        <v>3</v>
      </c>
      <c r="P31" s="115" t="s">
        <v>373</v>
      </c>
    </row>
    <row r="32" spans="1:16" x14ac:dyDescent="0.2">
      <c r="B32" s="161" t="s">
        <v>18</v>
      </c>
    </row>
    <row r="33" spans="1:16" x14ac:dyDescent="0.2">
      <c r="O33" s="207" t="s">
        <v>21</v>
      </c>
      <c r="P33" s="207"/>
    </row>
    <row r="35" spans="1:16" x14ac:dyDescent="0.2">
      <c r="O35" s="117"/>
    </row>
    <row r="36" spans="1:16" x14ac:dyDescent="0.2">
      <c r="O36" s="117"/>
    </row>
    <row r="38" spans="1:16" x14ac:dyDescent="0.2">
      <c r="O38" s="207" t="s">
        <v>22</v>
      </c>
      <c r="P38" s="207"/>
    </row>
    <row r="40" spans="1:16" ht="13.5" thickBot="1" x14ac:dyDescent="0.25"/>
    <row r="41" spans="1:16" ht="16.5" thickBot="1" x14ac:dyDescent="0.3">
      <c r="A41" s="161" t="s">
        <v>18</v>
      </c>
      <c r="B41" s="161" t="s">
        <v>18</v>
      </c>
      <c r="C41" s="11">
        <v>6</v>
      </c>
      <c r="D41" s="29"/>
      <c r="E41" s="143"/>
      <c r="F41" s="119"/>
      <c r="G41" s="148"/>
      <c r="H41" s="119"/>
      <c r="I41" s="31"/>
      <c r="J41" s="11"/>
      <c r="K41" s="11"/>
      <c r="L41" s="11"/>
      <c r="N41" s="5" t="s">
        <v>374</v>
      </c>
      <c r="O41" s="206" t="s">
        <v>375</v>
      </c>
      <c r="P41" s="206"/>
    </row>
    <row r="42" spans="1:16" x14ac:dyDescent="0.2">
      <c r="A42" s="161" t="s">
        <v>18</v>
      </c>
      <c r="B42" s="161" t="s">
        <v>18</v>
      </c>
    </row>
    <row r="43" spans="1:16" x14ac:dyDescent="0.2">
      <c r="B43" s="161" t="s">
        <v>18</v>
      </c>
      <c r="O43" s="207" t="s">
        <v>20</v>
      </c>
      <c r="P43" s="207"/>
    </row>
    <row r="44" spans="1:16" x14ac:dyDescent="0.2">
      <c r="B44" s="161" t="s">
        <v>18</v>
      </c>
    </row>
    <row r="45" spans="1:16" x14ac:dyDescent="0.2">
      <c r="B45" s="161" t="s">
        <v>18</v>
      </c>
      <c r="O45" s="114">
        <v>3</v>
      </c>
      <c r="P45" s="115" t="s">
        <v>376</v>
      </c>
    </row>
    <row r="46" spans="1:16" x14ac:dyDescent="0.2">
      <c r="B46" s="161" t="s">
        <v>18</v>
      </c>
      <c r="O46" s="114">
        <v>3</v>
      </c>
      <c r="P46" s="115" t="s">
        <v>377</v>
      </c>
    </row>
    <row r="47" spans="1:16" x14ac:dyDescent="0.2">
      <c r="B47" s="161" t="s">
        <v>18</v>
      </c>
    </row>
    <row r="48" spans="1:16" x14ac:dyDescent="0.2">
      <c r="O48" s="207" t="s">
        <v>21</v>
      </c>
      <c r="P48" s="207"/>
    </row>
    <row r="50" spans="1:16" x14ac:dyDescent="0.2">
      <c r="O50" s="117"/>
    </row>
    <row r="51" spans="1:16" x14ac:dyDescent="0.2">
      <c r="O51" s="117"/>
    </row>
    <row r="53" spans="1:16" x14ac:dyDescent="0.2">
      <c r="O53" s="207" t="s">
        <v>22</v>
      </c>
      <c r="P53" s="207"/>
    </row>
    <row r="55" spans="1:16" ht="13.5" thickBot="1" x14ac:dyDescent="0.25"/>
    <row r="56" spans="1:16" ht="16.5" thickBot="1" x14ac:dyDescent="0.3">
      <c r="A56" s="161" t="s">
        <v>18</v>
      </c>
      <c r="B56" s="161" t="s">
        <v>18</v>
      </c>
      <c r="C56" s="11">
        <v>8</v>
      </c>
      <c r="D56" s="29"/>
      <c r="E56" s="143"/>
      <c r="F56" s="119"/>
      <c r="G56" s="148"/>
      <c r="H56" s="119"/>
      <c r="I56" s="31"/>
      <c r="J56" s="11"/>
      <c r="K56" s="11"/>
      <c r="L56" s="11"/>
      <c r="N56" s="5" t="s">
        <v>378</v>
      </c>
      <c r="O56" s="206" t="s">
        <v>379</v>
      </c>
      <c r="P56" s="206"/>
    </row>
    <row r="57" spans="1:16" x14ac:dyDescent="0.2">
      <c r="A57" s="161" t="s">
        <v>18</v>
      </c>
      <c r="B57" s="161" t="s">
        <v>18</v>
      </c>
    </row>
    <row r="58" spans="1:16" x14ac:dyDescent="0.2">
      <c r="B58" s="161" t="s">
        <v>18</v>
      </c>
      <c r="O58" s="207" t="s">
        <v>20</v>
      </c>
      <c r="P58" s="207"/>
    </row>
    <row r="59" spans="1:16" x14ac:dyDescent="0.2">
      <c r="B59" s="161" t="s">
        <v>18</v>
      </c>
    </row>
    <row r="60" spans="1:16" x14ac:dyDescent="0.2">
      <c r="B60" s="161" t="s">
        <v>18</v>
      </c>
      <c r="O60" s="114">
        <v>2</v>
      </c>
      <c r="P60" s="150" t="s">
        <v>380</v>
      </c>
    </row>
    <row r="61" spans="1:16" x14ac:dyDescent="0.2">
      <c r="B61" s="161" t="s">
        <v>18</v>
      </c>
      <c r="O61" s="114">
        <v>2</v>
      </c>
      <c r="P61" s="150" t="s">
        <v>381</v>
      </c>
    </row>
    <row r="62" spans="1:16" x14ac:dyDescent="0.2">
      <c r="B62" s="161" t="s">
        <v>18</v>
      </c>
      <c r="O62" s="114">
        <v>2</v>
      </c>
      <c r="P62" s="150" t="s">
        <v>382</v>
      </c>
    </row>
    <row r="63" spans="1:16" ht="25.5" x14ac:dyDescent="0.2">
      <c r="B63" s="161" t="s">
        <v>18</v>
      </c>
      <c r="O63" s="114">
        <v>2</v>
      </c>
      <c r="P63" s="150" t="s">
        <v>383</v>
      </c>
    </row>
    <row r="64" spans="1:16" x14ac:dyDescent="0.2">
      <c r="B64" s="161" t="s">
        <v>18</v>
      </c>
    </row>
    <row r="65" spans="1:16" x14ac:dyDescent="0.2">
      <c r="O65" s="207" t="s">
        <v>21</v>
      </c>
      <c r="P65" s="207"/>
    </row>
    <row r="67" spans="1:16" x14ac:dyDescent="0.2">
      <c r="O67" s="117"/>
    </row>
    <row r="68" spans="1:16" x14ac:dyDescent="0.2">
      <c r="O68" s="117"/>
    </row>
    <row r="70" spans="1:16" x14ac:dyDescent="0.2">
      <c r="O70" s="207" t="s">
        <v>22</v>
      </c>
      <c r="P70" s="207"/>
    </row>
    <row r="72" spans="1:16" ht="13.5" thickBot="1" x14ac:dyDescent="0.25"/>
    <row r="73" spans="1:16" ht="16.5" thickBot="1" x14ac:dyDescent="0.3">
      <c r="A73" s="161" t="s">
        <v>18</v>
      </c>
      <c r="B73" s="161" t="s">
        <v>18</v>
      </c>
      <c r="C73" s="11">
        <v>10</v>
      </c>
      <c r="D73" s="29"/>
      <c r="E73" s="143"/>
      <c r="F73" s="119"/>
      <c r="G73" s="148"/>
      <c r="H73" s="119"/>
      <c r="I73" s="31"/>
      <c r="J73" s="11"/>
      <c r="K73" s="11"/>
      <c r="L73" s="11"/>
      <c r="N73" s="5" t="s">
        <v>384</v>
      </c>
      <c r="O73" s="206" t="s">
        <v>385</v>
      </c>
      <c r="P73" s="206"/>
    </row>
    <row r="74" spans="1:16" x14ac:dyDescent="0.2">
      <c r="A74" s="161" t="s">
        <v>18</v>
      </c>
      <c r="B74" s="161" t="s">
        <v>18</v>
      </c>
    </row>
    <row r="75" spans="1:16" x14ac:dyDescent="0.2">
      <c r="B75" s="161" t="s">
        <v>18</v>
      </c>
      <c r="O75" s="207" t="s">
        <v>20</v>
      </c>
      <c r="P75" s="207"/>
    </row>
    <row r="76" spans="1:16" x14ac:dyDescent="0.2">
      <c r="B76" s="161" t="s">
        <v>18</v>
      </c>
    </row>
    <row r="77" spans="1:16" x14ac:dyDescent="0.2">
      <c r="B77" s="161" t="s">
        <v>18</v>
      </c>
      <c r="O77" s="114">
        <v>4</v>
      </c>
      <c r="P77" s="113" t="s">
        <v>386</v>
      </c>
    </row>
    <row r="78" spans="1:16" ht="25.5" x14ac:dyDescent="0.2">
      <c r="B78" s="161" t="s">
        <v>18</v>
      </c>
      <c r="O78" s="114">
        <v>3</v>
      </c>
      <c r="P78" s="115" t="s">
        <v>387</v>
      </c>
    </row>
    <row r="79" spans="1:16" ht="25.5" x14ac:dyDescent="0.2">
      <c r="B79" s="161" t="s">
        <v>18</v>
      </c>
      <c r="O79" s="114">
        <v>3</v>
      </c>
      <c r="P79" s="115" t="s">
        <v>388</v>
      </c>
    </row>
    <row r="80" spans="1:16" x14ac:dyDescent="0.2">
      <c r="B80" s="161" t="s">
        <v>18</v>
      </c>
    </row>
    <row r="81" spans="1:16" x14ac:dyDescent="0.2">
      <c r="O81" s="207" t="s">
        <v>21</v>
      </c>
      <c r="P81" s="207"/>
    </row>
    <row r="83" spans="1:16" x14ac:dyDescent="0.2">
      <c r="O83" s="117"/>
    </row>
    <row r="84" spans="1:16" x14ac:dyDescent="0.2">
      <c r="O84" s="117"/>
    </row>
    <row r="86" spans="1:16" x14ac:dyDescent="0.2">
      <c r="O86" s="207" t="s">
        <v>22</v>
      </c>
      <c r="P86" s="207"/>
    </row>
    <row r="88" spans="1:16" ht="13.5" thickBot="1" x14ac:dyDescent="0.25"/>
    <row r="89" spans="1:16" ht="16.5" thickBot="1" x14ac:dyDescent="0.3">
      <c r="A89" s="161" t="s">
        <v>18</v>
      </c>
      <c r="B89" s="161" t="s">
        <v>18</v>
      </c>
      <c r="C89" s="11">
        <v>6</v>
      </c>
      <c r="D89" s="29"/>
      <c r="E89" s="30"/>
      <c r="F89" s="11"/>
      <c r="G89" s="148"/>
      <c r="H89" s="11"/>
      <c r="I89" s="148"/>
      <c r="J89" s="119"/>
      <c r="K89" s="31"/>
      <c r="L89" s="11"/>
      <c r="N89" s="5" t="s">
        <v>425</v>
      </c>
      <c r="O89" s="206" t="s">
        <v>426</v>
      </c>
      <c r="P89" s="206"/>
    </row>
    <row r="90" spans="1:16" x14ac:dyDescent="0.2">
      <c r="A90" s="161" t="s">
        <v>18</v>
      </c>
      <c r="B90" s="161" t="s">
        <v>18</v>
      </c>
    </row>
    <row r="91" spans="1:16" x14ac:dyDescent="0.2">
      <c r="B91" s="161" t="s">
        <v>18</v>
      </c>
      <c r="O91" s="207" t="s">
        <v>20</v>
      </c>
      <c r="P91" s="207"/>
    </row>
    <row r="92" spans="1:16" x14ac:dyDescent="0.2">
      <c r="B92" s="161" t="s">
        <v>18</v>
      </c>
    </row>
    <row r="93" spans="1:16" x14ac:dyDescent="0.2">
      <c r="B93" s="161" t="s">
        <v>18</v>
      </c>
      <c r="O93" s="114">
        <v>2</v>
      </c>
      <c r="P93" s="115" t="s">
        <v>389</v>
      </c>
    </row>
    <row r="94" spans="1:16" ht="25.5" x14ac:dyDescent="0.2">
      <c r="B94" s="161" t="s">
        <v>18</v>
      </c>
      <c r="O94" s="114">
        <v>2</v>
      </c>
      <c r="P94" s="115" t="s">
        <v>391</v>
      </c>
    </row>
    <row r="95" spans="1:16" ht="25.5" x14ac:dyDescent="0.2">
      <c r="B95" s="161" t="s">
        <v>18</v>
      </c>
      <c r="O95" s="114">
        <v>2</v>
      </c>
      <c r="P95" s="115" t="s">
        <v>390</v>
      </c>
    </row>
    <row r="96" spans="1:16" x14ac:dyDescent="0.2">
      <c r="B96" s="161" t="s">
        <v>18</v>
      </c>
    </row>
    <row r="97" spans="1:16" x14ac:dyDescent="0.2">
      <c r="O97" s="207" t="s">
        <v>21</v>
      </c>
      <c r="P97" s="207"/>
    </row>
    <row r="99" spans="1:16" x14ac:dyDescent="0.2">
      <c r="O99" s="117"/>
    </row>
    <row r="100" spans="1:16" x14ac:dyDescent="0.2">
      <c r="O100" s="117"/>
    </row>
    <row r="102" spans="1:16" x14ac:dyDescent="0.2">
      <c r="O102" s="207" t="s">
        <v>22</v>
      </c>
      <c r="P102" s="207"/>
    </row>
    <row r="105" spans="1:16" ht="15.75" x14ac:dyDescent="0.25">
      <c r="A105" s="161" t="s">
        <v>18</v>
      </c>
      <c r="B105" s="161" t="s">
        <v>18</v>
      </c>
      <c r="C105" s="6"/>
      <c r="E105" s="6"/>
      <c r="F105" s="6"/>
      <c r="G105" s="6"/>
      <c r="H105" s="6"/>
      <c r="I105" s="6"/>
      <c r="J105" s="6"/>
      <c r="K105" s="6"/>
      <c r="L105" s="6"/>
      <c r="N105" s="7" t="s">
        <v>392</v>
      </c>
      <c r="O105" s="210" t="s">
        <v>393</v>
      </c>
      <c r="P105" s="210"/>
    </row>
    <row r="106" spans="1:16" x14ac:dyDescent="0.2">
      <c r="A106" s="161" t="s">
        <v>18</v>
      </c>
      <c r="B106" s="161" t="s">
        <v>18</v>
      </c>
    </row>
    <row r="107" spans="1:16" ht="15.75" x14ac:dyDescent="0.25">
      <c r="A107" s="161" t="s">
        <v>18</v>
      </c>
      <c r="B107" s="161" t="s">
        <v>18</v>
      </c>
      <c r="C107" s="8"/>
      <c r="E107" s="8"/>
      <c r="F107" s="8"/>
      <c r="G107" s="8"/>
      <c r="H107" s="8"/>
      <c r="I107" s="8"/>
      <c r="J107" s="8"/>
      <c r="K107" s="8"/>
      <c r="L107" s="8"/>
      <c r="N107" s="9" t="s">
        <v>394</v>
      </c>
      <c r="O107" s="208" t="s">
        <v>395</v>
      </c>
      <c r="P107" s="208"/>
    </row>
    <row r="108" spans="1:16" ht="13.5" thickBot="1" x14ac:dyDescent="0.25">
      <c r="A108" s="161" t="s">
        <v>18</v>
      </c>
      <c r="B108" s="161" t="s">
        <v>18</v>
      </c>
    </row>
    <row r="109" spans="1:16" ht="16.5" thickBot="1" x14ac:dyDescent="0.3">
      <c r="A109" s="161" t="s">
        <v>18</v>
      </c>
      <c r="B109" s="161" t="s">
        <v>18</v>
      </c>
      <c r="C109" s="11">
        <v>8</v>
      </c>
      <c r="D109" s="29"/>
      <c r="E109" s="143"/>
      <c r="F109" s="119"/>
      <c r="G109" s="148"/>
      <c r="H109" s="119"/>
      <c r="I109" s="31"/>
      <c r="J109" s="11"/>
      <c r="K109" s="11"/>
      <c r="L109" s="11"/>
      <c r="N109" s="5" t="s">
        <v>396</v>
      </c>
      <c r="O109" s="206" t="s">
        <v>397</v>
      </c>
      <c r="P109" s="206"/>
    </row>
    <row r="110" spans="1:16" x14ac:dyDescent="0.2">
      <c r="A110" s="161" t="s">
        <v>18</v>
      </c>
      <c r="B110" s="161" t="s">
        <v>18</v>
      </c>
    </row>
    <row r="111" spans="1:16" x14ac:dyDescent="0.2">
      <c r="B111" s="161" t="s">
        <v>18</v>
      </c>
      <c r="O111" s="207" t="s">
        <v>20</v>
      </c>
      <c r="P111" s="207"/>
    </row>
    <row r="112" spans="1:16" x14ac:dyDescent="0.2">
      <c r="B112" s="161" t="s">
        <v>18</v>
      </c>
    </row>
    <row r="113" spans="1:16" x14ac:dyDescent="0.2">
      <c r="B113" s="161" t="s">
        <v>18</v>
      </c>
      <c r="O113" s="114">
        <v>4</v>
      </c>
      <c r="P113" s="115" t="s">
        <v>402</v>
      </c>
    </row>
    <row r="114" spans="1:16" x14ac:dyDescent="0.2">
      <c r="B114" s="161" t="s">
        <v>18</v>
      </c>
      <c r="O114" s="114">
        <v>4</v>
      </c>
      <c r="P114" s="115" t="s">
        <v>403</v>
      </c>
    </row>
    <row r="115" spans="1:16" x14ac:dyDescent="0.2">
      <c r="B115" s="161" t="s">
        <v>18</v>
      </c>
    </row>
    <row r="116" spans="1:16" x14ac:dyDescent="0.2">
      <c r="O116" s="207" t="s">
        <v>21</v>
      </c>
      <c r="P116" s="207"/>
    </row>
    <row r="118" spans="1:16" x14ac:dyDescent="0.2">
      <c r="O118" s="117"/>
    </row>
    <row r="119" spans="1:16" x14ac:dyDescent="0.2">
      <c r="O119" s="117"/>
    </row>
    <row r="121" spans="1:16" x14ac:dyDescent="0.2">
      <c r="O121" s="207" t="s">
        <v>22</v>
      </c>
      <c r="P121" s="207"/>
    </row>
    <row r="123" spans="1:16" ht="13.5" thickBot="1" x14ac:dyDescent="0.25"/>
    <row r="124" spans="1:16" ht="16.5" thickBot="1" x14ac:dyDescent="0.3">
      <c r="A124" s="161" t="s">
        <v>18</v>
      </c>
      <c r="B124" s="161" t="s">
        <v>18</v>
      </c>
      <c r="C124" s="11">
        <v>6</v>
      </c>
      <c r="D124" s="29"/>
      <c r="E124" s="143"/>
      <c r="F124" s="119"/>
      <c r="G124" s="148"/>
      <c r="H124" s="119"/>
      <c r="I124" s="31"/>
      <c r="J124" s="11"/>
      <c r="K124" s="11"/>
      <c r="L124" s="11"/>
      <c r="N124" s="5" t="s">
        <v>398</v>
      </c>
      <c r="O124" s="206" t="s">
        <v>399</v>
      </c>
      <c r="P124" s="206"/>
    </row>
    <row r="125" spans="1:16" x14ac:dyDescent="0.2">
      <c r="A125" s="161" t="s">
        <v>18</v>
      </c>
      <c r="B125" s="161" t="s">
        <v>18</v>
      </c>
    </row>
    <row r="126" spans="1:16" x14ac:dyDescent="0.2">
      <c r="B126" s="161" t="s">
        <v>18</v>
      </c>
      <c r="O126" s="207" t="s">
        <v>20</v>
      </c>
      <c r="P126" s="207"/>
    </row>
    <row r="127" spans="1:16" x14ac:dyDescent="0.2">
      <c r="B127" s="161" t="s">
        <v>18</v>
      </c>
    </row>
    <row r="128" spans="1:16" ht="25.5" x14ac:dyDescent="0.2">
      <c r="B128" s="161" t="s">
        <v>18</v>
      </c>
      <c r="O128" s="114">
        <v>2</v>
      </c>
      <c r="P128" s="115" t="s">
        <v>404</v>
      </c>
    </row>
    <row r="129" spans="1:16" x14ac:dyDescent="0.2">
      <c r="B129" s="161" t="s">
        <v>18</v>
      </c>
      <c r="O129" s="114">
        <v>2</v>
      </c>
      <c r="P129" s="115" t="s">
        <v>405</v>
      </c>
    </row>
    <row r="130" spans="1:16" x14ac:dyDescent="0.2">
      <c r="B130" s="161" t="s">
        <v>18</v>
      </c>
      <c r="O130" s="114">
        <v>2</v>
      </c>
      <c r="P130" s="115" t="s">
        <v>406</v>
      </c>
    </row>
    <row r="131" spans="1:16" x14ac:dyDescent="0.2">
      <c r="B131" s="161" t="s">
        <v>18</v>
      </c>
    </row>
    <row r="132" spans="1:16" x14ac:dyDescent="0.2">
      <c r="O132" s="207" t="s">
        <v>21</v>
      </c>
      <c r="P132" s="207"/>
    </row>
    <row r="134" spans="1:16" x14ac:dyDescent="0.2">
      <c r="O134" s="117"/>
    </row>
    <row r="135" spans="1:16" x14ac:dyDescent="0.2">
      <c r="O135" s="117"/>
    </row>
    <row r="137" spans="1:16" x14ac:dyDescent="0.2">
      <c r="O137" s="207" t="s">
        <v>22</v>
      </c>
      <c r="P137" s="207"/>
    </row>
    <row r="139" spans="1:16" ht="13.5" thickBot="1" x14ac:dyDescent="0.25"/>
    <row r="140" spans="1:16" ht="16.5" thickBot="1" x14ac:dyDescent="0.3">
      <c r="A140" s="161" t="s">
        <v>18</v>
      </c>
      <c r="B140" s="161" t="s">
        <v>18</v>
      </c>
      <c r="C140" s="11">
        <v>6</v>
      </c>
      <c r="D140" s="29"/>
      <c r="E140" s="30"/>
      <c r="F140" s="11"/>
      <c r="G140" s="148"/>
      <c r="H140" s="30"/>
      <c r="I140" s="119"/>
      <c r="J140" s="31"/>
      <c r="K140" s="11"/>
      <c r="L140" s="11"/>
      <c r="N140" s="5" t="s">
        <v>400</v>
      </c>
      <c r="O140" s="206" t="s">
        <v>401</v>
      </c>
      <c r="P140" s="206"/>
    </row>
    <row r="141" spans="1:16" x14ac:dyDescent="0.2">
      <c r="A141" s="161" t="s">
        <v>18</v>
      </c>
      <c r="B141" s="161" t="s">
        <v>18</v>
      </c>
    </row>
    <row r="142" spans="1:16" x14ac:dyDescent="0.2">
      <c r="B142" s="161" t="s">
        <v>18</v>
      </c>
      <c r="O142" s="207" t="s">
        <v>20</v>
      </c>
      <c r="P142" s="207"/>
    </row>
    <row r="143" spans="1:16" x14ac:dyDescent="0.2">
      <c r="B143" s="161" t="s">
        <v>18</v>
      </c>
    </row>
    <row r="144" spans="1:16" x14ac:dyDescent="0.2">
      <c r="B144" s="161" t="s">
        <v>18</v>
      </c>
      <c r="O144" s="114">
        <v>3</v>
      </c>
      <c r="P144" s="150" t="s">
        <v>407</v>
      </c>
    </row>
    <row r="145" spans="1:16" x14ac:dyDescent="0.2">
      <c r="B145" s="161" t="s">
        <v>18</v>
      </c>
      <c r="O145" s="114">
        <v>3</v>
      </c>
      <c r="P145" s="150" t="s">
        <v>408</v>
      </c>
    </row>
    <row r="146" spans="1:16" x14ac:dyDescent="0.2">
      <c r="B146" s="161" t="s">
        <v>18</v>
      </c>
    </row>
    <row r="147" spans="1:16" x14ac:dyDescent="0.2">
      <c r="O147" s="207" t="s">
        <v>21</v>
      </c>
      <c r="P147" s="207"/>
    </row>
    <row r="149" spans="1:16" x14ac:dyDescent="0.2">
      <c r="O149" s="117"/>
    </row>
    <row r="150" spans="1:16" x14ac:dyDescent="0.2">
      <c r="O150" s="117"/>
    </row>
    <row r="152" spans="1:16" x14ac:dyDescent="0.2">
      <c r="O152" s="207" t="s">
        <v>22</v>
      </c>
      <c r="P152" s="207"/>
    </row>
    <row r="155" spans="1:16" ht="15.75" x14ac:dyDescent="0.25">
      <c r="A155" s="161" t="s">
        <v>18</v>
      </c>
      <c r="B155" s="161" t="s">
        <v>18</v>
      </c>
      <c r="C155" s="8"/>
      <c r="E155" s="8"/>
      <c r="F155" s="8"/>
      <c r="G155" s="8"/>
      <c r="H155" s="8"/>
      <c r="I155" s="8"/>
      <c r="J155" s="8"/>
      <c r="K155" s="8"/>
      <c r="L155" s="8"/>
      <c r="N155" s="9" t="s">
        <v>409</v>
      </c>
      <c r="O155" s="208" t="s">
        <v>410</v>
      </c>
      <c r="P155" s="208"/>
    </row>
    <row r="156" spans="1:16" ht="13.5" thickBot="1" x14ac:dyDescent="0.25">
      <c r="A156" s="161" t="s">
        <v>18</v>
      </c>
      <c r="B156" s="161" t="s">
        <v>18</v>
      </c>
    </row>
    <row r="157" spans="1:16" ht="16.5" thickBot="1" x14ac:dyDescent="0.3">
      <c r="A157" s="161" t="s">
        <v>18</v>
      </c>
      <c r="B157" s="161" t="s">
        <v>18</v>
      </c>
      <c r="C157" s="11">
        <v>8</v>
      </c>
      <c r="D157" s="29"/>
      <c r="E157" s="30"/>
      <c r="F157" s="11"/>
      <c r="G157" s="148"/>
      <c r="H157" s="30"/>
      <c r="I157" s="119"/>
      <c r="J157" s="31"/>
      <c r="K157" s="11"/>
      <c r="L157" s="11"/>
      <c r="N157" s="5" t="s">
        <v>411</v>
      </c>
      <c r="O157" s="206" t="s">
        <v>412</v>
      </c>
      <c r="P157" s="206"/>
    </row>
    <row r="158" spans="1:16" x14ac:dyDescent="0.2">
      <c r="A158" s="161" t="s">
        <v>18</v>
      </c>
      <c r="B158" s="161" t="s">
        <v>18</v>
      </c>
    </row>
    <row r="159" spans="1:16" x14ac:dyDescent="0.2">
      <c r="B159" s="161" t="s">
        <v>18</v>
      </c>
      <c r="O159" s="207" t="s">
        <v>20</v>
      </c>
      <c r="P159" s="207"/>
    </row>
    <row r="160" spans="1:16" x14ac:dyDescent="0.2">
      <c r="B160" s="161" t="s">
        <v>18</v>
      </c>
    </row>
    <row r="161" spans="1:16" ht="51" x14ac:dyDescent="0.2">
      <c r="B161" s="161" t="s">
        <v>18</v>
      </c>
      <c r="O161" s="114">
        <v>4</v>
      </c>
      <c r="P161" s="115" t="s">
        <v>413</v>
      </c>
    </row>
    <row r="162" spans="1:16" x14ac:dyDescent="0.2">
      <c r="B162" s="161" t="s">
        <v>18</v>
      </c>
      <c r="O162" s="144"/>
      <c r="P162" s="147"/>
    </row>
    <row r="163" spans="1:16" x14ac:dyDescent="0.2">
      <c r="B163" s="161" t="s">
        <v>18</v>
      </c>
      <c r="O163" s="114">
        <v>4</v>
      </c>
      <c r="P163" s="115" t="s">
        <v>414</v>
      </c>
    </row>
    <row r="164" spans="1:16" x14ac:dyDescent="0.2">
      <c r="B164" s="161" t="s">
        <v>18</v>
      </c>
      <c r="O164" s="152" t="s">
        <v>344</v>
      </c>
      <c r="P164" s="153"/>
    </row>
    <row r="165" spans="1:16" x14ac:dyDescent="0.2">
      <c r="B165" s="161" t="s">
        <v>18</v>
      </c>
      <c r="O165" s="114">
        <v>4</v>
      </c>
      <c r="P165" s="115" t="s">
        <v>415</v>
      </c>
    </row>
    <row r="166" spans="1:16" x14ac:dyDescent="0.2">
      <c r="B166" s="161" t="s">
        <v>18</v>
      </c>
    </row>
    <row r="167" spans="1:16" x14ac:dyDescent="0.2">
      <c r="O167" s="207" t="s">
        <v>21</v>
      </c>
      <c r="P167" s="207"/>
    </row>
    <row r="169" spans="1:16" x14ac:dyDescent="0.2">
      <c r="O169" s="117"/>
    </row>
    <row r="170" spans="1:16" x14ac:dyDescent="0.2">
      <c r="O170" s="117"/>
    </row>
    <row r="172" spans="1:16" x14ac:dyDescent="0.2">
      <c r="O172" s="207" t="s">
        <v>22</v>
      </c>
      <c r="P172" s="207"/>
    </row>
    <row r="175" spans="1:16" ht="15.75" x14ac:dyDescent="0.25">
      <c r="A175" s="161" t="s">
        <v>18</v>
      </c>
      <c r="B175" s="161" t="s">
        <v>18</v>
      </c>
      <c r="C175" s="8"/>
      <c r="E175" s="8"/>
      <c r="F175" s="8"/>
      <c r="G175" s="8"/>
      <c r="H175" s="8"/>
      <c r="I175" s="8"/>
      <c r="J175" s="8"/>
      <c r="K175" s="8"/>
      <c r="L175" s="8"/>
      <c r="N175" s="9" t="s">
        <v>416</v>
      </c>
      <c r="O175" s="208" t="s">
        <v>417</v>
      </c>
      <c r="P175" s="208"/>
    </row>
    <row r="176" spans="1:16" ht="13.5" thickBot="1" x14ac:dyDescent="0.25">
      <c r="A176" s="161" t="s">
        <v>18</v>
      </c>
      <c r="B176" s="161" t="s">
        <v>18</v>
      </c>
    </row>
    <row r="177" spans="1:16" ht="16.5" thickBot="1" x14ac:dyDescent="0.3">
      <c r="A177" s="161" t="s">
        <v>18</v>
      </c>
      <c r="B177" s="161" t="s">
        <v>18</v>
      </c>
      <c r="C177" s="11">
        <v>10</v>
      </c>
      <c r="D177" s="29"/>
      <c r="E177" s="30"/>
      <c r="F177" s="11"/>
      <c r="G177" s="148"/>
      <c r="H177" s="30"/>
      <c r="I177" s="30"/>
      <c r="J177" s="119"/>
      <c r="K177" s="31"/>
      <c r="L177" s="11"/>
      <c r="N177" s="5" t="s">
        <v>418</v>
      </c>
      <c r="O177" s="206" t="s">
        <v>419</v>
      </c>
      <c r="P177" s="206"/>
    </row>
    <row r="178" spans="1:16" x14ac:dyDescent="0.2">
      <c r="A178" s="161" t="s">
        <v>18</v>
      </c>
      <c r="B178" s="161" t="s">
        <v>18</v>
      </c>
    </row>
    <row r="179" spans="1:16" x14ac:dyDescent="0.2">
      <c r="B179" s="161" t="s">
        <v>18</v>
      </c>
      <c r="O179" s="207" t="s">
        <v>20</v>
      </c>
      <c r="P179" s="207"/>
    </row>
    <row r="180" spans="1:16" x14ac:dyDescent="0.2">
      <c r="B180" s="161" t="s">
        <v>18</v>
      </c>
    </row>
    <row r="181" spans="1:16" x14ac:dyDescent="0.2">
      <c r="B181" s="161" t="s">
        <v>18</v>
      </c>
      <c r="O181" s="114">
        <v>1</v>
      </c>
      <c r="P181" s="115" t="s">
        <v>420</v>
      </c>
    </row>
    <row r="182" spans="1:16" x14ac:dyDescent="0.2">
      <c r="B182" s="161" t="s">
        <v>18</v>
      </c>
      <c r="O182" s="114">
        <v>3</v>
      </c>
      <c r="P182" s="115" t="s">
        <v>421</v>
      </c>
    </row>
    <row r="183" spans="1:16" x14ac:dyDescent="0.2">
      <c r="B183" s="161" t="s">
        <v>18</v>
      </c>
      <c r="O183" s="114">
        <v>2</v>
      </c>
      <c r="P183" s="115" t="s">
        <v>422</v>
      </c>
    </row>
    <row r="184" spans="1:16" x14ac:dyDescent="0.2">
      <c r="B184" s="161" t="s">
        <v>18</v>
      </c>
      <c r="O184" s="114">
        <v>2</v>
      </c>
      <c r="P184" s="115" t="s">
        <v>423</v>
      </c>
    </row>
    <row r="185" spans="1:16" x14ac:dyDescent="0.2">
      <c r="B185" s="161" t="s">
        <v>18</v>
      </c>
      <c r="O185" s="114">
        <v>2</v>
      </c>
      <c r="P185" s="115" t="s">
        <v>424</v>
      </c>
    </row>
    <row r="186" spans="1:16" x14ac:dyDescent="0.2">
      <c r="B186" s="161" t="s">
        <v>18</v>
      </c>
    </row>
    <row r="187" spans="1:16" x14ac:dyDescent="0.2">
      <c r="O187" s="207" t="s">
        <v>21</v>
      </c>
      <c r="P187" s="207"/>
    </row>
    <row r="189" spans="1:16" x14ac:dyDescent="0.2">
      <c r="O189" s="117"/>
    </row>
    <row r="190" spans="1:16" x14ac:dyDescent="0.2">
      <c r="O190" s="117"/>
    </row>
    <row r="192" spans="1:16" x14ac:dyDescent="0.2">
      <c r="O192" s="207" t="s">
        <v>22</v>
      </c>
      <c r="P192" s="207"/>
    </row>
    <row r="195" spans="1:16" ht="15.75" x14ac:dyDescent="0.25">
      <c r="A195" s="161" t="s">
        <v>18</v>
      </c>
      <c r="B195" s="161" t="s">
        <v>18</v>
      </c>
      <c r="C195" s="6"/>
      <c r="E195" s="6"/>
      <c r="F195" s="6"/>
      <c r="G195" s="6"/>
      <c r="H195" s="6"/>
      <c r="I195" s="6"/>
      <c r="J195" s="6"/>
      <c r="K195" s="6"/>
      <c r="L195" s="6"/>
      <c r="N195" s="7" t="s">
        <v>427</v>
      </c>
      <c r="O195" s="210" t="s">
        <v>428</v>
      </c>
      <c r="P195" s="210"/>
    </row>
    <row r="196" spans="1:16" ht="13.5" thickBot="1" x14ac:dyDescent="0.25">
      <c r="A196" s="161" t="s">
        <v>18</v>
      </c>
      <c r="B196" s="161" t="s">
        <v>18</v>
      </c>
    </row>
    <row r="197" spans="1:16" ht="16.5" thickBot="1" x14ac:dyDescent="0.3">
      <c r="A197" s="161" t="s">
        <v>18</v>
      </c>
      <c r="B197" s="161" t="s">
        <v>18</v>
      </c>
      <c r="C197" s="11">
        <v>10</v>
      </c>
      <c r="D197" s="29"/>
      <c r="E197" s="143"/>
      <c r="F197" s="119"/>
      <c r="G197" s="148"/>
      <c r="H197" s="119"/>
      <c r="I197" s="31"/>
      <c r="J197" s="11"/>
      <c r="K197" s="11"/>
      <c r="L197" s="11"/>
      <c r="N197" s="5" t="s">
        <v>429</v>
      </c>
      <c r="O197" s="206" t="s">
        <v>430</v>
      </c>
      <c r="P197" s="206"/>
    </row>
    <row r="198" spans="1:16" x14ac:dyDescent="0.2">
      <c r="A198" s="161" t="s">
        <v>18</v>
      </c>
      <c r="B198" s="161" t="s">
        <v>18</v>
      </c>
    </row>
    <row r="199" spans="1:16" x14ac:dyDescent="0.2">
      <c r="B199" s="161" t="s">
        <v>18</v>
      </c>
      <c r="O199" s="207" t="s">
        <v>20</v>
      </c>
      <c r="P199" s="207"/>
    </row>
    <row r="200" spans="1:16" x14ac:dyDescent="0.2">
      <c r="B200" s="161" t="s">
        <v>18</v>
      </c>
    </row>
    <row r="201" spans="1:16" ht="25.5" x14ac:dyDescent="0.2">
      <c r="B201" s="161" t="s">
        <v>18</v>
      </c>
      <c r="O201" s="114">
        <v>4</v>
      </c>
      <c r="P201" s="115" t="s">
        <v>431</v>
      </c>
    </row>
    <row r="202" spans="1:16" x14ac:dyDescent="0.2">
      <c r="B202" s="161" t="s">
        <v>18</v>
      </c>
      <c r="O202" s="114">
        <v>3</v>
      </c>
      <c r="P202" s="115" t="s">
        <v>432</v>
      </c>
    </row>
    <row r="203" spans="1:16" x14ac:dyDescent="0.2">
      <c r="B203" s="161" t="s">
        <v>18</v>
      </c>
      <c r="O203" s="114">
        <v>3</v>
      </c>
      <c r="P203" s="115" t="s">
        <v>433</v>
      </c>
    </row>
    <row r="204" spans="1:16" x14ac:dyDescent="0.2">
      <c r="B204" s="161" t="s">
        <v>18</v>
      </c>
    </row>
    <row r="205" spans="1:16" x14ac:dyDescent="0.2">
      <c r="O205" s="207" t="s">
        <v>21</v>
      </c>
      <c r="P205" s="207"/>
    </row>
    <row r="207" spans="1:16" x14ac:dyDescent="0.2">
      <c r="O207" s="117"/>
    </row>
    <row r="208" spans="1:16" x14ac:dyDescent="0.2">
      <c r="O208" s="117"/>
    </row>
    <row r="210" spans="1:16" x14ac:dyDescent="0.2">
      <c r="O210" s="207" t="s">
        <v>22</v>
      </c>
      <c r="P210" s="207"/>
    </row>
    <row r="212" spans="1:16" ht="13.5" thickBot="1" x14ac:dyDescent="0.25"/>
    <row r="213" spans="1:16" ht="16.5" thickBot="1" x14ac:dyDescent="0.3">
      <c r="A213" s="161" t="s">
        <v>18</v>
      </c>
      <c r="B213" s="161" t="s">
        <v>18</v>
      </c>
      <c r="C213" s="11">
        <v>6</v>
      </c>
      <c r="D213" s="29"/>
      <c r="E213" s="143"/>
      <c r="F213" s="119"/>
      <c r="G213" s="148"/>
      <c r="H213" s="119"/>
      <c r="I213" s="31"/>
      <c r="J213" s="11"/>
      <c r="K213" s="11"/>
      <c r="L213" s="11"/>
      <c r="N213" s="5" t="s">
        <v>434</v>
      </c>
      <c r="O213" s="206" t="s">
        <v>435</v>
      </c>
      <c r="P213" s="206"/>
    </row>
    <row r="214" spans="1:16" x14ac:dyDescent="0.2">
      <c r="A214" s="161" t="s">
        <v>18</v>
      </c>
      <c r="B214" s="161" t="s">
        <v>18</v>
      </c>
    </row>
    <row r="215" spans="1:16" x14ac:dyDescent="0.2">
      <c r="B215" s="161" t="s">
        <v>18</v>
      </c>
      <c r="O215" s="207" t="s">
        <v>20</v>
      </c>
      <c r="P215" s="207"/>
    </row>
    <row r="216" spans="1:16" x14ac:dyDescent="0.2">
      <c r="B216" s="161" t="s">
        <v>18</v>
      </c>
    </row>
    <row r="217" spans="1:16" x14ac:dyDescent="0.2">
      <c r="B217" s="161" t="s">
        <v>18</v>
      </c>
      <c r="O217" s="114">
        <v>3</v>
      </c>
      <c r="P217" s="115" t="s">
        <v>436</v>
      </c>
    </row>
    <row r="218" spans="1:16" x14ac:dyDescent="0.2">
      <c r="B218" s="161" t="s">
        <v>18</v>
      </c>
      <c r="O218" s="114">
        <v>2</v>
      </c>
      <c r="P218" s="115" t="s">
        <v>437</v>
      </c>
    </row>
    <row r="219" spans="1:16" ht="25.5" x14ac:dyDescent="0.2">
      <c r="B219" s="161" t="s">
        <v>18</v>
      </c>
      <c r="O219" s="114">
        <v>1</v>
      </c>
      <c r="P219" s="115" t="s">
        <v>438</v>
      </c>
    </row>
    <row r="220" spans="1:16" x14ac:dyDescent="0.2">
      <c r="B220" s="161" t="s">
        <v>18</v>
      </c>
    </row>
    <row r="221" spans="1:16" x14ac:dyDescent="0.2">
      <c r="O221" s="207" t="s">
        <v>21</v>
      </c>
      <c r="P221" s="207"/>
    </row>
    <row r="223" spans="1:16" x14ac:dyDescent="0.2">
      <c r="O223" s="117"/>
    </row>
    <row r="224" spans="1:16" x14ac:dyDescent="0.2">
      <c r="O224" s="117"/>
    </row>
    <row r="226" spans="1:16" x14ac:dyDescent="0.2">
      <c r="O226" s="207" t="s">
        <v>22</v>
      </c>
      <c r="P226" s="207"/>
    </row>
    <row r="228" spans="1:16" ht="13.5" thickBot="1" x14ac:dyDescent="0.25"/>
    <row r="229" spans="1:16" ht="16.5" thickBot="1" x14ac:dyDescent="0.3">
      <c r="A229" s="161" t="s">
        <v>18</v>
      </c>
      <c r="B229" s="161" t="s">
        <v>18</v>
      </c>
      <c r="C229" s="11">
        <v>8</v>
      </c>
      <c r="D229" s="29"/>
      <c r="E229" s="143"/>
      <c r="F229" s="119"/>
      <c r="G229" s="148"/>
      <c r="H229" s="119"/>
      <c r="I229" s="31"/>
      <c r="J229" s="11"/>
      <c r="K229" s="11"/>
      <c r="L229" s="11"/>
      <c r="N229" s="5" t="s">
        <v>439</v>
      </c>
      <c r="O229" s="206" t="s">
        <v>440</v>
      </c>
      <c r="P229" s="206"/>
    </row>
    <row r="230" spans="1:16" x14ac:dyDescent="0.2">
      <c r="A230" s="161" t="s">
        <v>18</v>
      </c>
      <c r="B230" s="161" t="s">
        <v>18</v>
      </c>
    </row>
    <row r="231" spans="1:16" x14ac:dyDescent="0.2">
      <c r="B231" s="161" t="s">
        <v>18</v>
      </c>
      <c r="O231" s="207" t="s">
        <v>20</v>
      </c>
      <c r="P231" s="207"/>
    </row>
    <row r="232" spans="1:16" x14ac:dyDescent="0.2">
      <c r="B232" s="161" t="s">
        <v>18</v>
      </c>
    </row>
    <row r="233" spans="1:16" x14ac:dyDescent="0.2">
      <c r="B233" s="161" t="s">
        <v>18</v>
      </c>
      <c r="O233" s="114">
        <v>2</v>
      </c>
      <c r="P233" s="150" t="s">
        <v>441</v>
      </c>
    </row>
    <row r="234" spans="1:16" x14ac:dyDescent="0.2">
      <c r="B234" s="161" t="s">
        <v>18</v>
      </c>
      <c r="O234" s="114">
        <v>2</v>
      </c>
      <c r="P234" s="150" t="s">
        <v>442</v>
      </c>
    </row>
    <row r="235" spans="1:16" x14ac:dyDescent="0.2">
      <c r="B235" s="161" t="s">
        <v>18</v>
      </c>
      <c r="O235" s="114">
        <v>2</v>
      </c>
      <c r="P235" s="150" t="s">
        <v>443</v>
      </c>
    </row>
    <row r="236" spans="1:16" x14ac:dyDescent="0.2">
      <c r="B236" s="161" t="s">
        <v>18</v>
      </c>
      <c r="O236" s="114">
        <v>2</v>
      </c>
      <c r="P236" s="150" t="s">
        <v>444</v>
      </c>
    </row>
    <row r="237" spans="1:16" x14ac:dyDescent="0.2">
      <c r="B237" s="161" t="s">
        <v>18</v>
      </c>
    </row>
    <row r="238" spans="1:16" x14ac:dyDescent="0.2">
      <c r="O238" s="207" t="s">
        <v>21</v>
      </c>
      <c r="P238" s="207"/>
    </row>
    <row r="240" spans="1:16" x14ac:dyDescent="0.2">
      <c r="O240" s="117"/>
    </row>
    <row r="241" spans="1:16" x14ac:dyDescent="0.2">
      <c r="O241" s="117"/>
    </row>
    <row r="243" spans="1:16" x14ac:dyDescent="0.2">
      <c r="O243" s="207" t="s">
        <v>22</v>
      </c>
      <c r="P243" s="207"/>
    </row>
    <row r="245" spans="1:16" ht="13.5" thickBot="1" x14ac:dyDescent="0.25"/>
    <row r="246" spans="1:16" ht="16.5" thickBot="1" x14ac:dyDescent="0.3">
      <c r="A246" s="161" t="s">
        <v>18</v>
      </c>
      <c r="B246" s="161" t="s">
        <v>18</v>
      </c>
      <c r="C246" s="11">
        <v>6</v>
      </c>
      <c r="D246" s="29"/>
      <c r="E246" s="143"/>
      <c r="F246" s="119"/>
      <c r="G246" s="148"/>
      <c r="H246" s="119"/>
      <c r="I246" s="31"/>
      <c r="J246" s="11"/>
      <c r="K246" s="11"/>
      <c r="L246" s="11"/>
      <c r="N246" s="5" t="s">
        <v>445</v>
      </c>
      <c r="O246" s="206" t="s">
        <v>446</v>
      </c>
      <c r="P246" s="206"/>
    </row>
    <row r="247" spans="1:16" x14ac:dyDescent="0.2">
      <c r="A247" s="161" t="s">
        <v>18</v>
      </c>
      <c r="B247" s="161" t="s">
        <v>18</v>
      </c>
    </row>
    <row r="248" spans="1:16" x14ac:dyDescent="0.2">
      <c r="B248" s="161" t="s">
        <v>18</v>
      </c>
      <c r="O248" s="207" t="s">
        <v>20</v>
      </c>
      <c r="P248" s="207"/>
    </row>
    <row r="249" spans="1:16" x14ac:dyDescent="0.2">
      <c r="B249" s="161" t="s">
        <v>18</v>
      </c>
    </row>
    <row r="250" spans="1:16" x14ac:dyDescent="0.2">
      <c r="B250" s="161" t="s">
        <v>18</v>
      </c>
      <c r="O250" s="114">
        <v>1</v>
      </c>
      <c r="P250" s="113" t="s">
        <v>447</v>
      </c>
    </row>
    <row r="251" spans="1:16" x14ac:dyDescent="0.2">
      <c r="B251" s="161" t="s">
        <v>18</v>
      </c>
      <c r="O251" s="114">
        <v>2</v>
      </c>
      <c r="P251" s="113" t="s">
        <v>448</v>
      </c>
    </row>
    <row r="252" spans="1:16" x14ac:dyDescent="0.2">
      <c r="B252" s="161" t="s">
        <v>18</v>
      </c>
      <c r="O252" s="114">
        <v>2</v>
      </c>
      <c r="P252" s="115" t="s">
        <v>449</v>
      </c>
    </row>
    <row r="253" spans="1:16" x14ac:dyDescent="0.2">
      <c r="B253" s="161" t="s">
        <v>18</v>
      </c>
      <c r="O253" s="114">
        <v>1</v>
      </c>
      <c r="P253" s="115" t="s">
        <v>450</v>
      </c>
    </row>
    <row r="254" spans="1:16" x14ac:dyDescent="0.2">
      <c r="B254" s="161" t="s">
        <v>18</v>
      </c>
    </row>
    <row r="255" spans="1:16" x14ac:dyDescent="0.2">
      <c r="O255" s="207" t="s">
        <v>21</v>
      </c>
      <c r="P255" s="207"/>
    </row>
    <row r="257" spans="1:16" x14ac:dyDescent="0.2">
      <c r="O257" s="117"/>
    </row>
    <row r="258" spans="1:16" x14ac:dyDescent="0.2">
      <c r="O258" s="117"/>
    </row>
    <row r="260" spans="1:16" x14ac:dyDescent="0.2">
      <c r="O260" s="207" t="s">
        <v>22</v>
      </c>
      <c r="P260" s="207"/>
    </row>
    <row r="262" spans="1:16" ht="13.5" thickBot="1" x14ac:dyDescent="0.25"/>
    <row r="263" spans="1:16" ht="16.5" thickBot="1" x14ac:dyDescent="0.3">
      <c r="A263" s="161" t="s">
        <v>18</v>
      </c>
      <c r="B263" s="161" t="s">
        <v>18</v>
      </c>
      <c r="C263" s="11">
        <v>8</v>
      </c>
      <c r="D263" s="29"/>
      <c r="E263" s="30"/>
      <c r="F263" s="11"/>
      <c r="G263" s="148"/>
      <c r="H263" s="30"/>
      <c r="I263" s="119"/>
      <c r="J263" s="31"/>
      <c r="K263" s="31"/>
      <c r="L263" s="11"/>
      <c r="N263" s="5" t="s">
        <v>451</v>
      </c>
      <c r="O263" s="206" t="s">
        <v>452</v>
      </c>
      <c r="P263" s="206"/>
    </row>
    <row r="264" spans="1:16" x14ac:dyDescent="0.2">
      <c r="A264" s="161" t="s">
        <v>18</v>
      </c>
      <c r="B264" s="161" t="s">
        <v>18</v>
      </c>
    </row>
    <row r="265" spans="1:16" x14ac:dyDescent="0.2">
      <c r="B265" s="161" t="s">
        <v>18</v>
      </c>
      <c r="O265" s="207" t="s">
        <v>20</v>
      </c>
      <c r="P265" s="207"/>
    </row>
    <row r="266" spans="1:16" x14ac:dyDescent="0.2">
      <c r="B266" s="161" t="s">
        <v>18</v>
      </c>
    </row>
    <row r="267" spans="1:16" x14ac:dyDescent="0.2">
      <c r="B267" s="161" t="s">
        <v>18</v>
      </c>
      <c r="O267" s="114">
        <v>2</v>
      </c>
      <c r="P267" s="115" t="s">
        <v>453</v>
      </c>
    </row>
    <row r="268" spans="1:16" x14ac:dyDescent="0.2">
      <c r="B268" s="161" t="s">
        <v>18</v>
      </c>
      <c r="O268" s="114">
        <v>2</v>
      </c>
      <c r="P268" s="115" t="s">
        <v>454</v>
      </c>
    </row>
    <row r="269" spans="1:16" x14ac:dyDescent="0.2">
      <c r="B269" s="161" t="s">
        <v>18</v>
      </c>
      <c r="O269" s="114">
        <v>2</v>
      </c>
      <c r="P269" s="115" t="s">
        <v>455</v>
      </c>
    </row>
    <row r="270" spans="1:16" x14ac:dyDescent="0.2">
      <c r="B270" s="161" t="s">
        <v>18</v>
      </c>
      <c r="O270" s="114">
        <v>2</v>
      </c>
      <c r="P270" s="115" t="s">
        <v>456</v>
      </c>
    </row>
    <row r="271" spans="1:16" x14ac:dyDescent="0.2">
      <c r="B271" s="161" t="s">
        <v>18</v>
      </c>
    </row>
    <row r="272" spans="1:16" x14ac:dyDescent="0.2">
      <c r="O272" s="207" t="s">
        <v>21</v>
      </c>
      <c r="P272" s="207"/>
    </row>
    <row r="274" spans="1:16" x14ac:dyDescent="0.2">
      <c r="O274" s="117"/>
    </row>
    <row r="275" spans="1:16" x14ac:dyDescent="0.2">
      <c r="O275" s="117"/>
    </row>
    <row r="277" spans="1:16" x14ac:dyDescent="0.2">
      <c r="O277" s="207" t="s">
        <v>22</v>
      </c>
      <c r="P277" s="207"/>
    </row>
    <row r="280" spans="1:16" ht="15.75" x14ac:dyDescent="0.25">
      <c r="A280" s="161" t="s">
        <v>18</v>
      </c>
      <c r="B280" s="161" t="s">
        <v>18</v>
      </c>
      <c r="C280" s="6"/>
      <c r="E280" s="6"/>
      <c r="F280" s="6"/>
      <c r="G280" s="6"/>
      <c r="H280" s="6"/>
      <c r="I280" s="6"/>
      <c r="J280" s="6"/>
      <c r="K280" s="6"/>
      <c r="L280" s="6"/>
      <c r="N280" s="7" t="s">
        <v>457</v>
      </c>
      <c r="O280" s="210" t="s">
        <v>458</v>
      </c>
      <c r="P280" s="210"/>
    </row>
    <row r="281" spans="1:16" ht="13.5" thickBot="1" x14ac:dyDescent="0.25">
      <c r="A281" s="161" t="s">
        <v>18</v>
      </c>
      <c r="B281" s="161" t="s">
        <v>18</v>
      </c>
    </row>
    <row r="282" spans="1:16" ht="16.5" thickBot="1" x14ac:dyDescent="0.3">
      <c r="A282" s="161" t="s">
        <v>18</v>
      </c>
      <c r="B282" s="161" t="s">
        <v>18</v>
      </c>
      <c r="C282" s="11">
        <v>4</v>
      </c>
      <c r="D282" s="29"/>
      <c r="E282" s="30"/>
      <c r="F282" s="11"/>
      <c r="G282" s="148"/>
      <c r="H282" s="30"/>
      <c r="I282" s="119"/>
      <c r="J282" s="31"/>
      <c r="K282" s="11"/>
      <c r="L282" s="11"/>
      <c r="N282" s="5" t="s">
        <v>459</v>
      </c>
      <c r="O282" s="206" t="s">
        <v>460</v>
      </c>
      <c r="P282" s="206"/>
    </row>
    <row r="283" spans="1:16" x14ac:dyDescent="0.2">
      <c r="A283" s="161" t="s">
        <v>18</v>
      </c>
      <c r="B283" s="161" t="s">
        <v>18</v>
      </c>
    </row>
    <row r="284" spans="1:16" x14ac:dyDescent="0.2">
      <c r="B284" s="161" t="s">
        <v>18</v>
      </c>
      <c r="O284" s="207" t="s">
        <v>20</v>
      </c>
      <c r="P284" s="207"/>
    </row>
    <row r="285" spans="1:16" x14ac:dyDescent="0.2">
      <c r="B285" s="161" t="s">
        <v>18</v>
      </c>
    </row>
    <row r="286" spans="1:16" x14ac:dyDescent="0.2">
      <c r="B286" s="161" t="s">
        <v>18</v>
      </c>
      <c r="O286" s="114">
        <v>2</v>
      </c>
      <c r="P286" s="115" t="s">
        <v>463</v>
      </c>
    </row>
    <row r="287" spans="1:16" x14ac:dyDescent="0.2">
      <c r="B287" s="161" t="s">
        <v>18</v>
      </c>
      <c r="O287" s="114">
        <v>2</v>
      </c>
      <c r="P287" s="115" t="s">
        <v>464</v>
      </c>
    </row>
    <row r="288" spans="1:16" x14ac:dyDescent="0.2">
      <c r="B288" s="161" t="s">
        <v>18</v>
      </c>
    </row>
    <row r="289" spans="1:16" x14ac:dyDescent="0.2">
      <c r="O289" s="207" t="s">
        <v>21</v>
      </c>
      <c r="P289" s="207"/>
    </row>
    <row r="291" spans="1:16" x14ac:dyDescent="0.2">
      <c r="O291" s="117"/>
    </row>
    <row r="292" spans="1:16" x14ac:dyDescent="0.2">
      <c r="O292" s="117"/>
    </row>
    <row r="294" spans="1:16" x14ac:dyDescent="0.2">
      <c r="O294" s="207" t="s">
        <v>22</v>
      </c>
      <c r="P294" s="207"/>
    </row>
    <row r="296" spans="1:16" ht="13.5" thickBot="1" x14ac:dyDescent="0.25"/>
    <row r="297" spans="1:16" ht="16.5" thickBot="1" x14ac:dyDescent="0.3">
      <c r="A297" s="161" t="s">
        <v>18</v>
      </c>
      <c r="B297" s="161" t="s">
        <v>18</v>
      </c>
      <c r="C297" s="11">
        <v>4</v>
      </c>
      <c r="D297" s="29"/>
      <c r="E297" s="30"/>
      <c r="F297" s="11"/>
      <c r="G297" s="148"/>
      <c r="H297" s="30"/>
      <c r="I297" s="119"/>
      <c r="J297" s="31"/>
      <c r="K297" s="11"/>
      <c r="L297" s="11"/>
      <c r="N297" s="5" t="s">
        <v>461</v>
      </c>
      <c r="O297" s="206" t="s">
        <v>462</v>
      </c>
      <c r="P297" s="206"/>
    </row>
    <row r="298" spans="1:16" x14ac:dyDescent="0.2">
      <c r="A298" s="161" t="s">
        <v>18</v>
      </c>
      <c r="B298" s="161" t="s">
        <v>18</v>
      </c>
    </row>
    <row r="299" spans="1:16" x14ac:dyDescent="0.2">
      <c r="B299" s="161" t="s">
        <v>18</v>
      </c>
      <c r="O299" s="207" t="s">
        <v>20</v>
      </c>
      <c r="P299" s="207"/>
    </row>
    <row r="300" spans="1:16" x14ac:dyDescent="0.2">
      <c r="B300" s="161" t="s">
        <v>18</v>
      </c>
    </row>
    <row r="301" spans="1:16" x14ac:dyDescent="0.2">
      <c r="B301" s="161" t="s">
        <v>18</v>
      </c>
      <c r="O301" s="114">
        <v>1</v>
      </c>
      <c r="P301" s="115" t="s">
        <v>465</v>
      </c>
    </row>
    <row r="302" spans="1:16" x14ac:dyDescent="0.2">
      <c r="B302" s="161" t="s">
        <v>18</v>
      </c>
      <c r="O302" s="114">
        <v>1</v>
      </c>
      <c r="P302" s="115" t="s">
        <v>466</v>
      </c>
    </row>
    <row r="303" spans="1:16" x14ac:dyDescent="0.2">
      <c r="B303" s="161" t="s">
        <v>18</v>
      </c>
      <c r="O303" s="114">
        <v>1</v>
      </c>
      <c r="P303" s="115" t="s">
        <v>467</v>
      </c>
    </row>
    <row r="304" spans="1:16" ht="25.5" x14ac:dyDescent="0.2">
      <c r="B304" s="161" t="s">
        <v>18</v>
      </c>
      <c r="O304" s="114">
        <v>1</v>
      </c>
      <c r="P304" s="115" t="s">
        <v>468</v>
      </c>
    </row>
    <row r="305" spans="2:16" x14ac:dyDescent="0.2">
      <c r="B305" s="161" t="s">
        <v>18</v>
      </c>
    </row>
    <row r="306" spans="2:16" x14ac:dyDescent="0.2">
      <c r="O306" s="207" t="s">
        <v>21</v>
      </c>
      <c r="P306" s="207"/>
    </row>
    <row r="308" spans="2:16" x14ac:dyDescent="0.2">
      <c r="O308" s="117"/>
    </row>
    <row r="309" spans="2:16" x14ac:dyDescent="0.2">
      <c r="O309" s="117"/>
    </row>
    <row r="311" spans="2:16" x14ac:dyDescent="0.2">
      <c r="O311" s="207" t="s">
        <v>22</v>
      </c>
      <c r="P311" s="207"/>
    </row>
  </sheetData>
  <autoFilter ref="A1:B311"/>
  <mergeCells count="81">
    <mergeCell ref="O294:P294"/>
    <mergeCell ref="O297:P297"/>
    <mergeCell ref="O299:P299"/>
    <mergeCell ref="O306:P306"/>
    <mergeCell ref="O311:P311"/>
    <mergeCell ref="O277:P277"/>
    <mergeCell ref="O280:P280"/>
    <mergeCell ref="O282:P282"/>
    <mergeCell ref="O284:P284"/>
    <mergeCell ref="O289:P289"/>
    <mergeCell ref="O255:P255"/>
    <mergeCell ref="O260:P260"/>
    <mergeCell ref="O263:P263"/>
    <mergeCell ref="O265:P265"/>
    <mergeCell ref="O272:P272"/>
    <mergeCell ref="O231:P231"/>
    <mergeCell ref="O238:P238"/>
    <mergeCell ref="O243:P243"/>
    <mergeCell ref="O246:P246"/>
    <mergeCell ref="O248:P248"/>
    <mergeCell ref="O213:P213"/>
    <mergeCell ref="O215:P215"/>
    <mergeCell ref="O221:P221"/>
    <mergeCell ref="O226:P226"/>
    <mergeCell ref="O229:P229"/>
    <mergeCell ref="O195:P195"/>
    <mergeCell ref="O197:P197"/>
    <mergeCell ref="O199:P199"/>
    <mergeCell ref="O205:P205"/>
    <mergeCell ref="O210:P210"/>
    <mergeCell ref="O175:P175"/>
    <mergeCell ref="O177:P177"/>
    <mergeCell ref="O179:P179"/>
    <mergeCell ref="O187:P187"/>
    <mergeCell ref="O192:P192"/>
    <mergeCell ref="O155:P155"/>
    <mergeCell ref="O157:P157"/>
    <mergeCell ref="O159:P159"/>
    <mergeCell ref="O167:P167"/>
    <mergeCell ref="O172:P172"/>
    <mergeCell ref="O137:P137"/>
    <mergeCell ref="O140:P140"/>
    <mergeCell ref="O142:P142"/>
    <mergeCell ref="O147:P147"/>
    <mergeCell ref="O152:P152"/>
    <mergeCell ref="O116:P116"/>
    <mergeCell ref="O121:P121"/>
    <mergeCell ref="O124:P124"/>
    <mergeCell ref="O126:P126"/>
    <mergeCell ref="O132:P132"/>
    <mergeCell ref="O105:P105"/>
    <mergeCell ref="O107:P107"/>
    <mergeCell ref="O109:P109"/>
    <mergeCell ref="O111:P111"/>
    <mergeCell ref="O97:P97"/>
    <mergeCell ref="O102:P102"/>
    <mergeCell ref="O75:P75"/>
    <mergeCell ref="O81:P81"/>
    <mergeCell ref="O86:P86"/>
    <mergeCell ref="O89:P89"/>
    <mergeCell ref="O91:P91"/>
    <mergeCell ref="O56:P56"/>
    <mergeCell ref="O58:P58"/>
    <mergeCell ref="O65:P65"/>
    <mergeCell ref="O70:P70"/>
    <mergeCell ref="O73:P73"/>
    <mergeCell ref="O38:P38"/>
    <mergeCell ref="O41:P41"/>
    <mergeCell ref="O43:P43"/>
    <mergeCell ref="O48:P48"/>
    <mergeCell ref="O53:P53"/>
    <mergeCell ref="O24:P24"/>
    <mergeCell ref="O26:P26"/>
    <mergeCell ref="O28:P28"/>
    <mergeCell ref="O33:P33"/>
    <mergeCell ref="O21:P21"/>
    <mergeCell ref="O2:P2"/>
    <mergeCell ref="O6:P6"/>
    <mergeCell ref="O8:P8"/>
    <mergeCell ref="O10:P10"/>
    <mergeCell ref="O16:P16"/>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9"/>
  <sheetViews>
    <sheetView zoomScaleNormal="100" workbookViewId="0">
      <selection activeCell="F292" sqref="F292"/>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23"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76" t="s">
        <v>19</v>
      </c>
      <c r="D2" s="10"/>
      <c r="E2" s="79" t="s">
        <v>10</v>
      </c>
      <c r="F2" s="77" t="s">
        <v>11</v>
      </c>
      <c r="G2" s="77" t="s">
        <v>12</v>
      </c>
      <c r="H2" s="77" t="s">
        <v>13</v>
      </c>
      <c r="I2" s="77" t="s">
        <v>14</v>
      </c>
      <c r="J2" s="77" t="s">
        <v>15</v>
      </c>
      <c r="K2" s="77" t="s">
        <v>16</v>
      </c>
      <c r="L2" s="77" t="s">
        <v>17</v>
      </c>
      <c r="N2" s="18" t="s">
        <v>31</v>
      </c>
      <c r="O2" s="219" t="s">
        <v>32</v>
      </c>
      <c r="P2" s="219"/>
    </row>
    <row r="3" spans="1:16" ht="14.25" thickTop="1" thickBot="1" x14ac:dyDescent="0.25">
      <c r="A3" s="161" t="s">
        <v>18</v>
      </c>
      <c r="B3" s="161" t="s">
        <v>18</v>
      </c>
      <c r="C3" s="75">
        <v>60</v>
      </c>
      <c r="E3" s="80">
        <f>IF(E8="X",-20,0)+E23+E39+E56+E72+E88+E106+IF(E122="X",-20,0)+E137+E151+E169+IF(E183="X",-20,E183)+E198+E214+E228+E243+E263+IF(E277="X",-20,E277)</f>
        <v>0</v>
      </c>
      <c r="F3" s="80">
        <f t="shared" ref="F3:L3" si="0">IF(F8="X",-20,0)+F23+F39+F56+F72+F88+F106+IF(F122="X",-20,0)+F137+F151+F169+IF(F183="X",-20,F183)+F198+F214+F228+F243+F263+IF(F277="X",-20,F277)</f>
        <v>0</v>
      </c>
      <c r="G3" s="80">
        <f t="shared" si="0"/>
        <v>0</v>
      </c>
      <c r="H3" s="80">
        <f t="shared" si="0"/>
        <v>0</v>
      </c>
      <c r="I3" s="80">
        <f t="shared" si="0"/>
        <v>0</v>
      </c>
      <c r="J3" s="80">
        <f t="shared" si="0"/>
        <v>0</v>
      </c>
      <c r="K3" s="80">
        <f t="shared" si="0"/>
        <v>0</v>
      </c>
      <c r="L3" s="80">
        <f t="shared" si="0"/>
        <v>0</v>
      </c>
    </row>
    <row r="4" spans="1:16" ht="14.25" thickTop="1" thickBot="1" x14ac:dyDescent="0.25">
      <c r="A4" s="161" t="s">
        <v>18</v>
      </c>
      <c r="B4" s="161" t="s">
        <v>18</v>
      </c>
      <c r="E4" s="75">
        <f>$C$3</f>
        <v>60</v>
      </c>
      <c r="F4" s="78">
        <f t="shared" ref="F4:L4" si="1">$C$3</f>
        <v>60</v>
      </c>
      <c r="G4" s="78">
        <f t="shared" si="1"/>
        <v>60</v>
      </c>
      <c r="H4" s="78">
        <f t="shared" si="1"/>
        <v>60</v>
      </c>
      <c r="I4" s="78">
        <f t="shared" si="1"/>
        <v>60</v>
      </c>
      <c r="J4" s="78">
        <f t="shared" si="1"/>
        <v>60</v>
      </c>
      <c r="K4" s="78">
        <f t="shared" si="1"/>
        <v>60</v>
      </c>
      <c r="L4" s="78">
        <f t="shared" si="1"/>
        <v>60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469</v>
      </c>
      <c r="O6" s="210" t="s">
        <v>470</v>
      </c>
      <c r="P6" s="210"/>
    </row>
    <row r="7" spans="1:16" ht="13.5" thickBot="1" x14ac:dyDescent="0.25">
      <c r="A7" s="161" t="s">
        <v>18</v>
      </c>
      <c r="B7" s="161" t="s">
        <v>18</v>
      </c>
    </row>
    <row r="8" spans="1:16" ht="16.5" thickBot="1" x14ac:dyDescent="0.3">
      <c r="A8" s="161" t="s">
        <v>18</v>
      </c>
      <c r="B8" s="161" t="s">
        <v>18</v>
      </c>
      <c r="C8" s="11" t="s">
        <v>138</v>
      </c>
      <c r="D8" s="2"/>
      <c r="E8" s="30"/>
      <c r="F8" s="119"/>
      <c r="G8" s="148"/>
      <c r="H8" s="119"/>
      <c r="I8" s="31"/>
      <c r="J8" s="11"/>
      <c r="K8" s="11"/>
      <c r="L8" s="11"/>
      <c r="N8" s="5" t="s">
        <v>471</v>
      </c>
      <c r="O8" s="206" t="s">
        <v>472</v>
      </c>
      <c r="P8" s="206"/>
    </row>
    <row r="9" spans="1:16" x14ac:dyDescent="0.2">
      <c r="A9" s="161" t="s">
        <v>18</v>
      </c>
      <c r="B9" s="161" t="s">
        <v>18</v>
      </c>
    </row>
    <row r="10" spans="1:16" x14ac:dyDescent="0.2">
      <c r="B10" s="161" t="s">
        <v>18</v>
      </c>
      <c r="O10" s="207" t="s">
        <v>20</v>
      </c>
      <c r="P10" s="207"/>
    </row>
    <row r="11" spans="1:16" x14ac:dyDescent="0.2">
      <c r="B11" s="161" t="s">
        <v>18</v>
      </c>
    </row>
    <row r="12" spans="1:16" x14ac:dyDescent="0.2">
      <c r="B12" s="161" t="s">
        <v>18</v>
      </c>
      <c r="O12" s="114" t="s">
        <v>139</v>
      </c>
      <c r="P12" s="113" t="s">
        <v>473</v>
      </c>
    </row>
    <row r="13" spans="1:16" x14ac:dyDescent="0.2">
      <c r="B13" s="161" t="s">
        <v>18</v>
      </c>
      <c r="O13" s="114" t="s">
        <v>139</v>
      </c>
      <c r="P13" s="113" t="s">
        <v>474</v>
      </c>
    </row>
    <row r="14" spans="1:16" x14ac:dyDescent="0.2">
      <c r="B14" s="161" t="s">
        <v>18</v>
      </c>
    </row>
    <row r="15" spans="1:16" x14ac:dyDescent="0.2">
      <c r="O15" s="207" t="s">
        <v>21</v>
      </c>
      <c r="P15" s="207"/>
    </row>
    <row r="17" spans="1:16" x14ac:dyDescent="0.2">
      <c r="O17" s="117"/>
    </row>
    <row r="18" spans="1:16" x14ac:dyDescent="0.2">
      <c r="O18" s="117"/>
    </row>
    <row r="20" spans="1:16" x14ac:dyDescent="0.2">
      <c r="O20" s="207" t="s">
        <v>22</v>
      </c>
      <c r="P20" s="207"/>
    </row>
    <row r="22" spans="1:16" ht="13.5" thickBot="1" x14ac:dyDescent="0.25"/>
    <row r="23" spans="1:16" ht="16.5" thickBot="1" x14ac:dyDescent="0.3">
      <c r="A23" s="161" t="s">
        <v>18</v>
      </c>
      <c r="B23" s="161" t="s">
        <v>18</v>
      </c>
      <c r="C23" s="11">
        <v>8</v>
      </c>
      <c r="D23" s="29"/>
      <c r="E23" s="30"/>
      <c r="F23" s="119"/>
      <c r="G23" s="148"/>
      <c r="H23" s="119"/>
      <c r="I23" s="31"/>
      <c r="J23" s="11"/>
      <c r="K23" s="11"/>
      <c r="L23" s="11"/>
      <c r="N23" s="5" t="s">
        <v>475</v>
      </c>
      <c r="O23" s="206" t="s">
        <v>476</v>
      </c>
      <c r="P23" s="206"/>
    </row>
    <row r="24" spans="1:16" x14ac:dyDescent="0.2">
      <c r="A24" s="161" t="s">
        <v>18</v>
      </c>
      <c r="B24" s="161" t="s">
        <v>18</v>
      </c>
    </row>
    <row r="25" spans="1:16" x14ac:dyDescent="0.2">
      <c r="B25" s="161" t="s">
        <v>18</v>
      </c>
      <c r="O25" s="207" t="s">
        <v>20</v>
      </c>
      <c r="P25" s="207"/>
    </row>
    <row r="26" spans="1:16" x14ac:dyDescent="0.2">
      <c r="B26" s="161" t="s">
        <v>18</v>
      </c>
    </row>
    <row r="27" spans="1:16" x14ac:dyDescent="0.2">
      <c r="B27" s="161" t="s">
        <v>18</v>
      </c>
      <c r="O27" s="117">
        <v>8</v>
      </c>
      <c r="P27" s="4" t="s">
        <v>477</v>
      </c>
    </row>
    <row r="28" spans="1:16" x14ac:dyDescent="0.2">
      <c r="B28" s="161" t="s">
        <v>18</v>
      </c>
    </row>
    <row r="29" spans="1:16" x14ac:dyDescent="0.2">
      <c r="O29" s="207" t="s">
        <v>21</v>
      </c>
      <c r="P29" s="207"/>
    </row>
    <row r="31" spans="1:16" x14ac:dyDescent="0.2">
      <c r="O31" s="117"/>
    </row>
    <row r="32" spans="1:16" x14ac:dyDescent="0.2">
      <c r="O32" s="117"/>
    </row>
    <row r="34" spans="1:16" x14ac:dyDescent="0.2">
      <c r="O34" s="207" t="s">
        <v>22</v>
      </c>
      <c r="P34" s="207"/>
    </row>
    <row r="37" spans="1:16" ht="15.75" x14ac:dyDescent="0.25">
      <c r="A37" s="161" t="s">
        <v>18</v>
      </c>
      <c r="B37" s="161" t="s">
        <v>18</v>
      </c>
      <c r="C37" s="6"/>
      <c r="E37" s="6"/>
      <c r="F37" s="6"/>
      <c r="G37" s="6"/>
      <c r="H37" s="6"/>
      <c r="I37" s="6"/>
      <c r="J37" s="6"/>
      <c r="K37" s="6"/>
      <c r="L37" s="6"/>
      <c r="N37" s="7" t="s">
        <v>478</v>
      </c>
      <c r="O37" s="210" t="s">
        <v>479</v>
      </c>
      <c r="P37" s="210"/>
    </row>
    <row r="38" spans="1:16" ht="13.5" thickBot="1" x14ac:dyDescent="0.25">
      <c r="A38" s="161" t="s">
        <v>18</v>
      </c>
      <c r="B38" s="161" t="s">
        <v>18</v>
      </c>
    </row>
    <row r="39" spans="1:16" ht="16.5" thickBot="1" x14ac:dyDescent="0.3">
      <c r="A39" s="161" t="s">
        <v>18</v>
      </c>
      <c r="B39" s="161" t="s">
        <v>18</v>
      </c>
      <c r="C39" s="11">
        <v>5</v>
      </c>
      <c r="D39" s="29"/>
      <c r="E39" s="30"/>
      <c r="F39" s="119"/>
      <c r="G39" s="148"/>
      <c r="H39" s="119"/>
      <c r="I39" s="31"/>
      <c r="J39" s="11"/>
      <c r="K39" s="11"/>
      <c r="L39" s="11"/>
      <c r="N39" s="5" t="s">
        <v>480</v>
      </c>
      <c r="O39" s="206" t="s">
        <v>481</v>
      </c>
      <c r="P39" s="206"/>
    </row>
    <row r="40" spans="1:16" x14ac:dyDescent="0.2">
      <c r="A40" s="161" t="s">
        <v>18</v>
      </c>
      <c r="B40" s="161" t="s">
        <v>18</v>
      </c>
    </row>
    <row r="41" spans="1:16" x14ac:dyDescent="0.2">
      <c r="B41" s="161" t="s">
        <v>18</v>
      </c>
      <c r="O41" s="207" t="s">
        <v>20</v>
      </c>
      <c r="P41" s="207"/>
    </row>
    <row r="42" spans="1:16" x14ac:dyDescent="0.2">
      <c r="B42" s="161" t="s">
        <v>18</v>
      </c>
    </row>
    <row r="43" spans="1:16" x14ac:dyDescent="0.2">
      <c r="B43" s="161" t="s">
        <v>18</v>
      </c>
      <c r="O43" s="114">
        <v>1</v>
      </c>
      <c r="P43" s="114" t="s">
        <v>482</v>
      </c>
    </row>
    <row r="44" spans="1:16" x14ac:dyDescent="0.2">
      <c r="B44" s="161" t="s">
        <v>18</v>
      </c>
      <c r="O44" s="114">
        <v>2</v>
      </c>
      <c r="P44" s="114" t="s">
        <v>483</v>
      </c>
    </row>
    <row r="45" spans="1:16" x14ac:dyDescent="0.2">
      <c r="B45" s="161" t="s">
        <v>18</v>
      </c>
      <c r="O45" s="114">
        <v>1</v>
      </c>
      <c r="P45" s="114" t="s">
        <v>484</v>
      </c>
    </row>
    <row r="46" spans="1:16" x14ac:dyDescent="0.2">
      <c r="B46" s="161" t="s">
        <v>18</v>
      </c>
      <c r="O46" s="114">
        <v>1</v>
      </c>
      <c r="P46" s="114" t="s">
        <v>485</v>
      </c>
    </row>
    <row r="47" spans="1:16" x14ac:dyDescent="0.2">
      <c r="B47" s="161" t="s">
        <v>18</v>
      </c>
    </row>
    <row r="48" spans="1:16" x14ac:dyDescent="0.2">
      <c r="O48" s="207" t="s">
        <v>21</v>
      </c>
      <c r="P48" s="207"/>
    </row>
    <row r="50" spans="1:16" x14ac:dyDescent="0.2">
      <c r="O50" s="117"/>
    </row>
    <row r="51" spans="1:16" x14ac:dyDescent="0.2">
      <c r="O51" s="117"/>
    </row>
    <row r="53" spans="1:16" x14ac:dyDescent="0.2">
      <c r="O53" s="207" t="s">
        <v>22</v>
      </c>
      <c r="P53" s="207"/>
    </row>
    <row r="55" spans="1:16" ht="13.5" thickBot="1" x14ac:dyDescent="0.25"/>
    <row r="56" spans="1:16" ht="16.5" thickBot="1" x14ac:dyDescent="0.3">
      <c r="A56" s="161" t="s">
        <v>18</v>
      </c>
      <c r="B56" s="161" t="s">
        <v>18</v>
      </c>
      <c r="C56" s="11">
        <v>1</v>
      </c>
      <c r="D56" s="29"/>
      <c r="E56" s="30"/>
      <c r="F56" s="119"/>
      <c r="G56" s="148"/>
      <c r="H56" s="119"/>
      <c r="I56" s="31"/>
      <c r="J56" s="11"/>
      <c r="K56" s="11"/>
      <c r="L56" s="11"/>
      <c r="N56" s="5" t="s">
        <v>486</v>
      </c>
      <c r="O56" s="206" t="s">
        <v>487</v>
      </c>
      <c r="P56" s="206"/>
    </row>
    <row r="57" spans="1:16" x14ac:dyDescent="0.2">
      <c r="A57" s="161" t="s">
        <v>18</v>
      </c>
      <c r="B57" s="161" t="s">
        <v>18</v>
      </c>
    </row>
    <row r="58" spans="1:16" x14ac:dyDescent="0.2">
      <c r="B58" s="161" t="s">
        <v>18</v>
      </c>
      <c r="O58" s="207" t="s">
        <v>20</v>
      </c>
      <c r="P58" s="207"/>
    </row>
    <row r="59" spans="1:16" x14ac:dyDescent="0.2">
      <c r="B59" s="161" t="s">
        <v>18</v>
      </c>
    </row>
    <row r="60" spans="1:16" ht="25.5" x14ac:dyDescent="0.2">
      <c r="B60" s="161" t="s">
        <v>18</v>
      </c>
      <c r="O60" s="114">
        <v>1</v>
      </c>
      <c r="P60" s="115" t="s">
        <v>488</v>
      </c>
    </row>
    <row r="61" spans="1:16" x14ac:dyDescent="0.2">
      <c r="B61" s="161" t="s">
        <v>18</v>
      </c>
    </row>
    <row r="62" spans="1:16" x14ac:dyDescent="0.2">
      <c r="O62" s="207" t="s">
        <v>21</v>
      </c>
      <c r="P62" s="207"/>
    </row>
    <row r="64" spans="1:16" x14ac:dyDescent="0.2">
      <c r="O64" s="117"/>
    </row>
    <row r="65" spans="1:16" x14ac:dyDescent="0.2">
      <c r="O65" s="117"/>
    </row>
    <row r="67" spans="1:16" x14ac:dyDescent="0.2">
      <c r="O67" s="207" t="s">
        <v>22</v>
      </c>
      <c r="P67" s="207"/>
    </row>
    <row r="70" spans="1:16" ht="15.75" x14ac:dyDescent="0.25">
      <c r="A70" s="161" t="s">
        <v>18</v>
      </c>
      <c r="B70" s="161" t="s">
        <v>18</v>
      </c>
      <c r="C70" s="6"/>
      <c r="E70" s="6"/>
      <c r="F70" s="6"/>
      <c r="G70" s="6"/>
      <c r="H70" s="6"/>
      <c r="I70" s="6"/>
      <c r="J70" s="6"/>
      <c r="K70" s="6"/>
      <c r="L70" s="6"/>
      <c r="N70" s="7" t="s">
        <v>489</v>
      </c>
      <c r="O70" s="210" t="s">
        <v>490</v>
      </c>
      <c r="P70" s="210"/>
    </row>
    <row r="71" spans="1:16" ht="13.5" thickBot="1" x14ac:dyDescent="0.25">
      <c r="A71" s="161" t="s">
        <v>18</v>
      </c>
      <c r="B71" s="161" t="s">
        <v>18</v>
      </c>
    </row>
    <row r="72" spans="1:16" ht="16.5" thickBot="1" x14ac:dyDescent="0.3">
      <c r="A72" s="161" t="s">
        <v>18</v>
      </c>
      <c r="B72" s="161" t="s">
        <v>18</v>
      </c>
      <c r="C72" s="11">
        <v>5</v>
      </c>
      <c r="D72" s="29"/>
      <c r="E72" s="30"/>
      <c r="F72" s="119"/>
      <c r="G72" s="148"/>
      <c r="H72" s="119"/>
      <c r="I72" s="154"/>
      <c r="J72" s="119"/>
      <c r="K72" s="31"/>
      <c r="L72" s="11"/>
      <c r="N72" s="5" t="s">
        <v>491</v>
      </c>
      <c r="O72" s="206" t="s">
        <v>492</v>
      </c>
      <c r="P72" s="206"/>
    </row>
    <row r="73" spans="1:16" x14ac:dyDescent="0.2">
      <c r="A73" s="161" t="s">
        <v>18</v>
      </c>
      <c r="B73" s="161" t="s">
        <v>18</v>
      </c>
    </row>
    <row r="74" spans="1:16" x14ac:dyDescent="0.2">
      <c r="B74" s="161" t="s">
        <v>18</v>
      </c>
      <c r="O74" s="207" t="s">
        <v>20</v>
      </c>
      <c r="P74" s="207"/>
    </row>
    <row r="75" spans="1:16" x14ac:dyDescent="0.2">
      <c r="B75" s="161" t="s">
        <v>18</v>
      </c>
    </row>
    <row r="76" spans="1:16" ht="25.5" x14ac:dyDescent="0.2">
      <c r="B76" s="161" t="s">
        <v>18</v>
      </c>
      <c r="O76" s="114">
        <v>2</v>
      </c>
      <c r="P76" s="150" t="s">
        <v>493</v>
      </c>
    </row>
    <row r="77" spans="1:16" x14ac:dyDescent="0.2">
      <c r="B77" s="161" t="s">
        <v>18</v>
      </c>
      <c r="O77" s="114">
        <v>2</v>
      </c>
      <c r="P77" s="150" t="s">
        <v>494</v>
      </c>
    </row>
    <row r="78" spans="1:16" x14ac:dyDescent="0.2">
      <c r="B78" s="161" t="s">
        <v>18</v>
      </c>
      <c r="O78" s="114">
        <v>1</v>
      </c>
      <c r="P78" s="150" t="s">
        <v>495</v>
      </c>
    </row>
    <row r="79" spans="1:16" x14ac:dyDescent="0.2">
      <c r="B79" s="161" t="s">
        <v>18</v>
      </c>
    </row>
    <row r="80" spans="1:16" x14ac:dyDescent="0.2">
      <c r="O80" s="207" t="s">
        <v>21</v>
      </c>
      <c r="P80" s="207"/>
    </row>
    <row r="82" spans="1:16" x14ac:dyDescent="0.2">
      <c r="O82" s="117"/>
    </row>
    <row r="83" spans="1:16" x14ac:dyDescent="0.2">
      <c r="O83" s="117"/>
    </row>
    <row r="85" spans="1:16" x14ac:dyDescent="0.2">
      <c r="O85" s="207" t="s">
        <v>22</v>
      </c>
      <c r="P85" s="207"/>
    </row>
    <row r="87" spans="1:16" ht="13.5" thickBot="1" x14ac:dyDescent="0.25"/>
    <row r="88" spans="1:16" ht="16.5" thickBot="1" x14ac:dyDescent="0.3">
      <c r="A88" s="161" t="s">
        <v>18</v>
      </c>
      <c r="B88" s="161" t="s">
        <v>18</v>
      </c>
      <c r="C88" s="11">
        <v>3</v>
      </c>
      <c r="D88" s="29"/>
      <c r="E88" s="30"/>
      <c r="F88" s="11"/>
      <c r="G88" s="148"/>
      <c r="H88" s="11"/>
      <c r="I88" s="148"/>
      <c r="J88" s="119"/>
      <c r="K88" s="31"/>
      <c r="L88" s="11"/>
      <c r="N88" s="5" t="s">
        <v>496</v>
      </c>
      <c r="O88" s="206" t="s">
        <v>497</v>
      </c>
      <c r="P88" s="206"/>
    </row>
    <row r="89" spans="1:16" x14ac:dyDescent="0.2">
      <c r="A89" s="161" t="s">
        <v>18</v>
      </c>
      <c r="B89" s="161" t="s">
        <v>18</v>
      </c>
    </row>
    <row r="90" spans="1:16" x14ac:dyDescent="0.2">
      <c r="B90" s="161" t="s">
        <v>18</v>
      </c>
      <c r="O90" s="207" t="s">
        <v>20</v>
      </c>
      <c r="P90" s="207"/>
    </row>
    <row r="91" spans="1:16" x14ac:dyDescent="0.2">
      <c r="B91" s="161" t="s">
        <v>18</v>
      </c>
    </row>
    <row r="92" spans="1:16" ht="25.5" x14ac:dyDescent="0.2">
      <c r="B92" s="161" t="s">
        <v>18</v>
      </c>
      <c r="O92" s="114">
        <v>1</v>
      </c>
      <c r="P92" s="115" t="s">
        <v>498</v>
      </c>
    </row>
    <row r="93" spans="1:16" x14ac:dyDescent="0.2">
      <c r="B93" s="161" t="s">
        <v>18</v>
      </c>
      <c r="O93" s="114">
        <v>1</v>
      </c>
      <c r="P93" s="115" t="s">
        <v>499</v>
      </c>
    </row>
    <row r="94" spans="1:16" x14ac:dyDescent="0.2">
      <c r="B94" s="161" t="s">
        <v>18</v>
      </c>
      <c r="O94" s="114">
        <v>1</v>
      </c>
      <c r="P94" s="115" t="s">
        <v>500</v>
      </c>
    </row>
    <row r="95" spans="1:16" x14ac:dyDescent="0.2">
      <c r="B95" s="161" t="s">
        <v>18</v>
      </c>
    </row>
    <row r="96" spans="1:16" x14ac:dyDescent="0.2">
      <c r="O96" s="207" t="s">
        <v>21</v>
      </c>
      <c r="P96" s="207"/>
    </row>
    <row r="98" spans="1:16" x14ac:dyDescent="0.2">
      <c r="O98" s="117"/>
    </row>
    <row r="99" spans="1:16" x14ac:dyDescent="0.2">
      <c r="O99" s="117"/>
    </row>
    <row r="101" spans="1:16" x14ac:dyDescent="0.2">
      <c r="O101" s="207" t="s">
        <v>22</v>
      </c>
      <c r="P101" s="207"/>
    </row>
    <row r="104" spans="1:16" ht="15.75" x14ac:dyDescent="0.25">
      <c r="A104" s="161" t="s">
        <v>18</v>
      </c>
      <c r="B104" s="161" t="s">
        <v>18</v>
      </c>
      <c r="C104" s="6"/>
      <c r="E104" s="6"/>
      <c r="F104" s="6"/>
      <c r="G104" s="6"/>
      <c r="H104" s="6"/>
      <c r="I104" s="6"/>
      <c r="J104" s="6"/>
      <c r="K104" s="6"/>
      <c r="L104" s="6"/>
      <c r="N104" s="7" t="s">
        <v>501</v>
      </c>
      <c r="O104" s="210" t="s">
        <v>502</v>
      </c>
      <c r="P104" s="210"/>
    </row>
    <row r="105" spans="1:16" ht="13.5" thickBot="1" x14ac:dyDescent="0.25">
      <c r="A105" s="161" t="s">
        <v>18</v>
      </c>
      <c r="B105" s="161" t="s">
        <v>18</v>
      </c>
    </row>
    <row r="106" spans="1:16" ht="16.5" thickBot="1" x14ac:dyDescent="0.3">
      <c r="A106" s="161" t="s">
        <v>18</v>
      </c>
      <c r="B106" s="161" t="s">
        <v>18</v>
      </c>
      <c r="C106" s="11">
        <v>5</v>
      </c>
      <c r="D106" s="29"/>
      <c r="E106" s="30"/>
      <c r="F106" s="11"/>
      <c r="G106" s="148"/>
      <c r="H106" s="30"/>
      <c r="I106" s="119"/>
      <c r="J106" s="31"/>
      <c r="K106" s="31"/>
      <c r="L106" s="11"/>
      <c r="N106" s="5" t="s">
        <v>503</v>
      </c>
      <c r="O106" s="206" t="s">
        <v>504</v>
      </c>
      <c r="P106" s="206"/>
    </row>
    <row r="107" spans="1:16" x14ac:dyDescent="0.2">
      <c r="A107" s="161" t="s">
        <v>18</v>
      </c>
      <c r="B107" s="161" t="s">
        <v>18</v>
      </c>
    </row>
    <row r="108" spans="1:16" x14ac:dyDescent="0.2">
      <c r="B108" s="161" t="s">
        <v>18</v>
      </c>
      <c r="O108" s="207" t="s">
        <v>20</v>
      </c>
      <c r="P108" s="207"/>
    </row>
    <row r="109" spans="1:16" x14ac:dyDescent="0.2">
      <c r="B109" s="161" t="s">
        <v>18</v>
      </c>
    </row>
    <row r="110" spans="1:16" x14ac:dyDescent="0.2">
      <c r="B110" s="161" t="s">
        <v>18</v>
      </c>
      <c r="O110" s="114">
        <v>2</v>
      </c>
      <c r="P110" s="150" t="s">
        <v>505</v>
      </c>
    </row>
    <row r="111" spans="1:16" ht="25.5" x14ac:dyDescent="0.2">
      <c r="B111" s="161" t="s">
        <v>18</v>
      </c>
      <c r="O111" s="114">
        <v>2</v>
      </c>
      <c r="P111" s="150" t="s">
        <v>506</v>
      </c>
    </row>
    <row r="112" spans="1:16" ht="25.5" x14ac:dyDescent="0.2">
      <c r="B112" s="161" t="s">
        <v>18</v>
      </c>
      <c r="O112" s="114">
        <v>1</v>
      </c>
      <c r="P112" s="150" t="s">
        <v>507</v>
      </c>
    </row>
    <row r="113" spans="1:16" x14ac:dyDescent="0.2">
      <c r="B113" s="161" t="s">
        <v>18</v>
      </c>
    </row>
    <row r="114" spans="1:16" x14ac:dyDescent="0.2">
      <c r="O114" s="207" t="s">
        <v>21</v>
      </c>
      <c r="P114" s="207"/>
    </row>
    <row r="116" spans="1:16" x14ac:dyDescent="0.2">
      <c r="O116" s="117"/>
    </row>
    <row r="117" spans="1:16" x14ac:dyDescent="0.2">
      <c r="O117" s="117"/>
    </row>
    <row r="119" spans="1:16" x14ac:dyDescent="0.2">
      <c r="O119" s="207" t="s">
        <v>22</v>
      </c>
      <c r="P119" s="207"/>
    </row>
    <row r="121" spans="1:16" ht="13.5" thickBot="1" x14ac:dyDescent="0.25"/>
    <row r="122" spans="1:16" ht="16.5" thickBot="1" x14ac:dyDescent="0.3">
      <c r="A122" s="161" t="s">
        <v>18</v>
      </c>
      <c r="B122" s="161" t="s">
        <v>18</v>
      </c>
      <c r="C122" s="11" t="s">
        <v>138</v>
      </c>
      <c r="D122" s="29"/>
      <c r="E122" s="30"/>
      <c r="F122" s="11"/>
      <c r="G122" s="148"/>
      <c r="H122" s="30"/>
      <c r="I122" s="119"/>
      <c r="J122" s="31"/>
      <c r="K122" s="31"/>
      <c r="L122" s="11"/>
      <c r="N122" s="5" t="s">
        <v>508</v>
      </c>
      <c r="O122" s="206" t="s">
        <v>509</v>
      </c>
      <c r="P122" s="206"/>
    </row>
    <row r="123" spans="1:16" x14ac:dyDescent="0.2">
      <c r="A123" s="161" t="s">
        <v>18</v>
      </c>
      <c r="B123" s="161" t="s">
        <v>18</v>
      </c>
    </row>
    <row r="124" spans="1:16" x14ac:dyDescent="0.2">
      <c r="B124" s="161" t="s">
        <v>18</v>
      </c>
      <c r="O124" s="207" t="s">
        <v>20</v>
      </c>
      <c r="P124" s="207"/>
    </row>
    <row r="125" spans="1:16" x14ac:dyDescent="0.2">
      <c r="B125" s="161" t="s">
        <v>18</v>
      </c>
    </row>
    <row r="126" spans="1:16" ht="25.5" x14ac:dyDescent="0.2">
      <c r="B126" s="161" t="s">
        <v>18</v>
      </c>
      <c r="O126" s="114" t="s">
        <v>139</v>
      </c>
      <c r="P126" s="115" t="s">
        <v>510</v>
      </c>
    </row>
    <row r="127" spans="1:16" x14ac:dyDescent="0.2">
      <c r="B127" s="161" t="s">
        <v>18</v>
      </c>
      <c r="O127" s="114" t="s">
        <v>139</v>
      </c>
      <c r="P127" s="115" t="s">
        <v>511</v>
      </c>
    </row>
    <row r="128" spans="1:16" x14ac:dyDescent="0.2">
      <c r="B128" s="161" t="s">
        <v>18</v>
      </c>
    </row>
    <row r="129" spans="1:16" x14ac:dyDescent="0.2">
      <c r="O129" s="207" t="s">
        <v>21</v>
      </c>
      <c r="P129" s="207"/>
    </row>
    <row r="131" spans="1:16" x14ac:dyDescent="0.2">
      <c r="O131" s="117"/>
    </row>
    <row r="132" spans="1:16" x14ac:dyDescent="0.2">
      <c r="O132" s="117"/>
    </row>
    <row r="134" spans="1:16" x14ac:dyDescent="0.2">
      <c r="O134" s="207" t="s">
        <v>22</v>
      </c>
      <c r="P134" s="207"/>
    </row>
    <row r="136" spans="1:16" ht="13.5" thickBot="1" x14ac:dyDescent="0.25"/>
    <row r="137" spans="1:16" ht="16.5" thickBot="1" x14ac:dyDescent="0.3">
      <c r="A137" s="161" t="s">
        <v>18</v>
      </c>
      <c r="B137" s="161" t="s">
        <v>18</v>
      </c>
      <c r="C137" s="11">
        <v>2</v>
      </c>
      <c r="D137" s="29"/>
      <c r="E137" s="30"/>
      <c r="F137" s="119"/>
      <c r="G137" s="148"/>
      <c r="H137" s="119"/>
      <c r="I137" s="122"/>
      <c r="J137" s="11"/>
      <c r="K137" s="31"/>
      <c r="L137" s="11"/>
      <c r="N137" s="5" t="s">
        <v>512</v>
      </c>
      <c r="O137" s="206" t="s">
        <v>513</v>
      </c>
      <c r="P137" s="206"/>
    </row>
    <row r="138" spans="1:16" x14ac:dyDescent="0.2">
      <c r="A138" s="161" t="s">
        <v>18</v>
      </c>
      <c r="B138" s="161" t="s">
        <v>18</v>
      </c>
    </row>
    <row r="139" spans="1:16" x14ac:dyDescent="0.2">
      <c r="B139" s="161" t="s">
        <v>18</v>
      </c>
      <c r="O139" s="207" t="s">
        <v>20</v>
      </c>
      <c r="P139" s="207"/>
    </row>
    <row r="140" spans="1:16" x14ac:dyDescent="0.2">
      <c r="B140" s="161" t="s">
        <v>18</v>
      </c>
    </row>
    <row r="141" spans="1:16" ht="25.5" x14ac:dyDescent="0.2">
      <c r="B141" s="161" t="s">
        <v>18</v>
      </c>
      <c r="O141" s="114">
        <v>2</v>
      </c>
      <c r="P141" s="150" t="s">
        <v>514</v>
      </c>
    </row>
    <row r="142" spans="1:16" x14ac:dyDescent="0.2">
      <c r="B142" s="161" t="s">
        <v>18</v>
      </c>
    </row>
    <row r="143" spans="1:16" x14ac:dyDescent="0.2">
      <c r="O143" s="207" t="s">
        <v>21</v>
      </c>
      <c r="P143" s="207"/>
    </row>
    <row r="145" spans="1:16" x14ac:dyDescent="0.2">
      <c r="O145" s="117"/>
    </row>
    <row r="146" spans="1:16" x14ac:dyDescent="0.2">
      <c r="O146" s="117"/>
    </row>
    <row r="148" spans="1:16" x14ac:dyDescent="0.2">
      <c r="O148" s="207" t="s">
        <v>22</v>
      </c>
      <c r="P148" s="207"/>
    </row>
    <row r="150" spans="1:16" ht="13.5" thickBot="1" x14ac:dyDescent="0.25"/>
    <row r="151" spans="1:16" ht="16.5" thickBot="1" x14ac:dyDescent="0.3">
      <c r="A151" s="161" t="s">
        <v>18</v>
      </c>
      <c r="B151" s="161" t="s">
        <v>18</v>
      </c>
      <c r="C151" s="11">
        <v>3</v>
      </c>
      <c r="D151" s="29"/>
      <c r="E151" s="30"/>
      <c r="F151" s="11"/>
      <c r="G151" s="148"/>
      <c r="H151" s="30"/>
      <c r="I151" s="119"/>
      <c r="J151" s="31"/>
      <c r="K151" s="31"/>
      <c r="L151" s="11"/>
      <c r="N151" s="5" t="s">
        <v>515</v>
      </c>
      <c r="O151" s="206" t="s">
        <v>516</v>
      </c>
      <c r="P151" s="206"/>
    </row>
    <row r="152" spans="1:16" x14ac:dyDescent="0.2">
      <c r="A152" s="161" t="s">
        <v>18</v>
      </c>
      <c r="B152" s="161" t="s">
        <v>18</v>
      </c>
    </row>
    <row r="153" spans="1:16" x14ac:dyDescent="0.2">
      <c r="B153" s="161" t="s">
        <v>18</v>
      </c>
      <c r="O153" s="207" t="s">
        <v>20</v>
      </c>
      <c r="P153" s="207"/>
    </row>
    <row r="154" spans="1:16" x14ac:dyDescent="0.2">
      <c r="B154" s="161" t="s">
        <v>18</v>
      </c>
    </row>
    <row r="155" spans="1:16" ht="38.25" x14ac:dyDescent="0.2">
      <c r="B155" s="161" t="s">
        <v>18</v>
      </c>
      <c r="O155" s="114">
        <v>3</v>
      </c>
      <c r="P155" s="115" t="s">
        <v>517</v>
      </c>
    </row>
    <row r="156" spans="1:16" x14ac:dyDescent="0.2">
      <c r="B156" s="161" t="s">
        <v>18</v>
      </c>
    </row>
    <row r="157" spans="1:16" x14ac:dyDescent="0.2">
      <c r="O157" s="207" t="s">
        <v>21</v>
      </c>
      <c r="P157" s="207"/>
    </row>
    <row r="159" spans="1:16" x14ac:dyDescent="0.2">
      <c r="O159" s="117"/>
    </row>
    <row r="160" spans="1:16" x14ac:dyDescent="0.2">
      <c r="O160" s="117"/>
    </row>
    <row r="162" spans="1:16" x14ac:dyDescent="0.2">
      <c r="O162" s="207" t="s">
        <v>22</v>
      </c>
      <c r="P162" s="207"/>
    </row>
    <row r="165" spans="1:16" ht="15.75" x14ac:dyDescent="0.25">
      <c r="A165" s="161" t="s">
        <v>18</v>
      </c>
      <c r="B165" s="161" t="s">
        <v>18</v>
      </c>
      <c r="C165" s="6"/>
      <c r="E165" s="6"/>
      <c r="F165" s="6"/>
      <c r="G165" s="6"/>
      <c r="H165" s="6"/>
      <c r="I165" s="6"/>
      <c r="J165" s="6"/>
      <c r="K165" s="6"/>
      <c r="L165" s="6"/>
      <c r="N165" s="7" t="s">
        <v>518</v>
      </c>
      <c r="O165" s="210" t="s">
        <v>519</v>
      </c>
      <c r="P165" s="210"/>
    </row>
    <row r="166" spans="1:16" x14ac:dyDescent="0.2">
      <c r="A166" s="161" t="s">
        <v>18</v>
      </c>
      <c r="B166" s="161" t="s">
        <v>18</v>
      </c>
    </row>
    <row r="167" spans="1:16" ht="15.75" x14ac:dyDescent="0.25">
      <c r="A167" s="161" t="s">
        <v>18</v>
      </c>
      <c r="B167" s="161" t="s">
        <v>18</v>
      </c>
      <c r="C167" s="8"/>
      <c r="E167" s="8"/>
      <c r="F167" s="8"/>
      <c r="G167" s="8"/>
      <c r="H167" s="8"/>
      <c r="I167" s="8"/>
      <c r="J167" s="8"/>
      <c r="K167" s="8"/>
      <c r="L167" s="8"/>
      <c r="N167" s="9" t="s">
        <v>520</v>
      </c>
      <c r="O167" s="208" t="s">
        <v>521</v>
      </c>
      <c r="P167" s="208"/>
    </row>
    <row r="168" spans="1:16" ht="13.5" thickBot="1" x14ac:dyDescent="0.25">
      <c r="A168" s="161" t="s">
        <v>18</v>
      </c>
      <c r="B168" s="161" t="s">
        <v>18</v>
      </c>
    </row>
    <row r="169" spans="1:16" ht="16.5" thickBot="1" x14ac:dyDescent="0.3">
      <c r="A169" s="161" t="s">
        <v>18</v>
      </c>
      <c r="B169" s="161" t="s">
        <v>18</v>
      </c>
      <c r="C169" s="11">
        <v>3</v>
      </c>
      <c r="D169" s="29"/>
      <c r="E169" s="30"/>
      <c r="F169" s="11"/>
      <c r="G169" s="148"/>
      <c r="H169" s="30"/>
      <c r="I169" s="119"/>
      <c r="J169" s="31"/>
      <c r="K169" s="11"/>
      <c r="L169" s="11"/>
      <c r="N169" s="5" t="s">
        <v>522</v>
      </c>
      <c r="O169" s="206" t="s">
        <v>523</v>
      </c>
      <c r="P169" s="206"/>
    </row>
    <row r="170" spans="1:16" x14ac:dyDescent="0.2">
      <c r="A170" s="161" t="s">
        <v>18</v>
      </c>
      <c r="B170" s="161" t="s">
        <v>18</v>
      </c>
    </row>
    <row r="171" spans="1:16" x14ac:dyDescent="0.2">
      <c r="B171" s="161" t="s">
        <v>18</v>
      </c>
      <c r="O171" s="207" t="s">
        <v>20</v>
      </c>
      <c r="P171" s="207"/>
    </row>
    <row r="172" spans="1:16" x14ac:dyDescent="0.2">
      <c r="B172" s="161" t="s">
        <v>18</v>
      </c>
    </row>
    <row r="173" spans="1:16" ht="38.25" x14ac:dyDescent="0.2">
      <c r="B173" s="161" t="s">
        <v>18</v>
      </c>
      <c r="O173" s="114">
        <v>3</v>
      </c>
      <c r="P173" s="115" t="s">
        <v>524</v>
      </c>
    </row>
    <row r="174" spans="1:16" x14ac:dyDescent="0.2">
      <c r="B174" s="161" t="s">
        <v>18</v>
      </c>
    </row>
    <row r="175" spans="1:16" x14ac:dyDescent="0.2">
      <c r="O175" s="207" t="s">
        <v>21</v>
      </c>
      <c r="P175" s="207"/>
    </row>
    <row r="177" spans="1:16" x14ac:dyDescent="0.2">
      <c r="O177" s="117"/>
    </row>
    <row r="178" spans="1:16" x14ac:dyDescent="0.2">
      <c r="O178" s="117"/>
    </row>
    <row r="180" spans="1:16" x14ac:dyDescent="0.2">
      <c r="O180" s="207" t="s">
        <v>22</v>
      </c>
      <c r="P180" s="207"/>
    </row>
    <row r="182" spans="1:16" ht="13.5" thickBot="1" x14ac:dyDescent="0.25"/>
    <row r="183" spans="1:16" ht="16.5" thickBot="1" x14ac:dyDescent="0.3">
      <c r="A183" s="161" t="s">
        <v>18</v>
      </c>
      <c r="B183" s="161" t="s">
        <v>18</v>
      </c>
      <c r="C183" s="11">
        <v>4</v>
      </c>
      <c r="D183" s="29"/>
      <c r="E183" s="30"/>
      <c r="F183" s="11"/>
      <c r="G183" s="148"/>
      <c r="H183" s="30"/>
      <c r="I183" s="119"/>
      <c r="J183" s="31"/>
      <c r="K183" s="11"/>
      <c r="L183" s="11"/>
      <c r="N183" s="5" t="s">
        <v>525</v>
      </c>
      <c r="O183" s="206" t="s">
        <v>526</v>
      </c>
      <c r="P183" s="206"/>
    </row>
    <row r="184" spans="1:16" x14ac:dyDescent="0.2">
      <c r="A184" s="161" t="s">
        <v>18</v>
      </c>
      <c r="B184" s="161" t="s">
        <v>18</v>
      </c>
    </row>
    <row r="185" spans="1:16" x14ac:dyDescent="0.2">
      <c r="B185" s="161" t="s">
        <v>18</v>
      </c>
      <c r="O185" s="207" t="s">
        <v>20</v>
      </c>
      <c r="P185" s="207"/>
    </row>
    <row r="186" spans="1:16" x14ac:dyDescent="0.2">
      <c r="B186" s="161" t="s">
        <v>18</v>
      </c>
    </row>
    <row r="187" spans="1:16" x14ac:dyDescent="0.2">
      <c r="B187" s="161" t="s">
        <v>18</v>
      </c>
      <c r="O187" s="114" t="s">
        <v>139</v>
      </c>
      <c r="P187" s="113" t="s">
        <v>527</v>
      </c>
    </row>
    <row r="188" spans="1:16" ht="51" x14ac:dyDescent="0.2">
      <c r="B188" s="161" t="s">
        <v>18</v>
      </c>
      <c r="O188" s="114">
        <v>4</v>
      </c>
      <c r="P188" s="115" t="s">
        <v>528</v>
      </c>
    </row>
    <row r="189" spans="1:16" x14ac:dyDescent="0.2">
      <c r="B189" s="161" t="s">
        <v>18</v>
      </c>
    </row>
    <row r="190" spans="1:16" x14ac:dyDescent="0.2">
      <c r="O190" s="207" t="s">
        <v>21</v>
      </c>
      <c r="P190" s="207"/>
    </row>
    <row r="192" spans="1:16" x14ac:dyDescent="0.2">
      <c r="O192" s="117"/>
    </row>
    <row r="193" spans="1:16" x14ac:dyDescent="0.2">
      <c r="O193" s="117"/>
    </row>
    <row r="195" spans="1:16" x14ac:dyDescent="0.2">
      <c r="O195" s="207" t="s">
        <v>22</v>
      </c>
      <c r="P195" s="207"/>
    </row>
    <row r="197" spans="1:16" ht="13.5" thickBot="1" x14ac:dyDescent="0.25"/>
    <row r="198" spans="1:16" ht="16.5" thickBot="1" x14ac:dyDescent="0.3">
      <c r="A198" s="161" t="s">
        <v>18</v>
      </c>
      <c r="B198" s="161" t="s">
        <v>18</v>
      </c>
      <c r="C198" s="11">
        <v>3</v>
      </c>
      <c r="D198" s="29"/>
      <c r="E198" s="30"/>
      <c r="F198" s="119"/>
      <c r="G198" s="148"/>
      <c r="H198" s="119"/>
      <c r="I198" s="155"/>
      <c r="J198" s="31"/>
      <c r="K198" s="11"/>
      <c r="L198" s="11"/>
      <c r="N198" s="5" t="s">
        <v>529</v>
      </c>
      <c r="O198" s="206" t="s">
        <v>530</v>
      </c>
      <c r="P198" s="206"/>
    </row>
    <row r="199" spans="1:16" x14ac:dyDescent="0.2">
      <c r="A199" s="161" t="s">
        <v>18</v>
      </c>
      <c r="B199" s="161" t="s">
        <v>18</v>
      </c>
    </row>
    <row r="200" spans="1:16" x14ac:dyDescent="0.2">
      <c r="B200" s="161" t="s">
        <v>18</v>
      </c>
      <c r="O200" s="207" t="s">
        <v>20</v>
      </c>
      <c r="P200" s="207"/>
    </row>
    <row r="201" spans="1:16" x14ac:dyDescent="0.2">
      <c r="B201" s="161" t="s">
        <v>18</v>
      </c>
    </row>
    <row r="202" spans="1:16" x14ac:dyDescent="0.2">
      <c r="B202" s="161" t="s">
        <v>18</v>
      </c>
      <c r="O202" s="114">
        <v>3</v>
      </c>
      <c r="P202" s="115" t="s">
        <v>531</v>
      </c>
    </row>
    <row r="203" spans="1:16" x14ac:dyDescent="0.2">
      <c r="B203" s="161" t="s">
        <v>18</v>
      </c>
    </row>
    <row r="204" spans="1:16" x14ac:dyDescent="0.2">
      <c r="O204" s="207" t="s">
        <v>21</v>
      </c>
      <c r="P204" s="207"/>
    </row>
    <row r="206" spans="1:16" x14ac:dyDescent="0.2">
      <c r="O206" s="117"/>
    </row>
    <row r="207" spans="1:16" x14ac:dyDescent="0.2">
      <c r="O207" s="117"/>
    </row>
    <row r="209" spans="1:16" x14ac:dyDescent="0.2">
      <c r="O209" s="207" t="s">
        <v>22</v>
      </c>
      <c r="P209" s="207"/>
    </row>
    <row r="212" spans="1:16" ht="15.75" x14ac:dyDescent="0.25">
      <c r="A212" s="161" t="s">
        <v>18</v>
      </c>
      <c r="B212" s="161" t="s">
        <v>18</v>
      </c>
      <c r="C212" s="8"/>
      <c r="E212" s="8"/>
      <c r="F212" s="8"/>
      <c r="G212" s="8"/>
      <c r="H212" s="8"/>
      <c r="I212" s="8"/>
      <c r="J212" s="8"/>
      <c r="K212" s="8"/>
      <c r="L212" s="8"/>
      <c r="N212" s="9" t="s">
        <v>532</v>
      </c>
      <c r="O212" s="208" t="s">
        <v>533</v>
      </c>
      <c r="P212" s="208"/>
    </row>
    <row r="213" spans="1:16" ht="13.5" thickBot="1" x14ac:dyDescent="0.25">
      <c r="A213" s="161" t="s">
        <v>18</v>
      </c>
      <c r="B213" s="161" t="s">
        <v>18</v>
      </c>
    </row>
    <row r="214" spans="1:16" ht="16.5" thickBot="1" x14ac:dyDescent="0.3">
      <c r="A214" s="161" t="s">
        <v>18</v>
      </c>
      <c r="B214" s="161" t="s">
        <v>18</v>
      </c>
      <c r="C214" s="11">
        <v>2</v>
      </c>
      <c r="D214" s="29"/>
      <c r="E214" s="30"/>
      <c r="F214" s="11"/>
      <c r="G214" s="148"/>
      <c r="H214" s="30"/>
      <c r="I214" s="119"/>
      <c r="J214" s="31"/>
      <c r="K214" s="11"/>
      <c r="L214" s="11"/>
      <c r="N214" s="5" t="s">
        <v>534</v>
      </c>
      <c r="O214" s="206" t="s">
        <v>535</v>
      </c>
      <c r="P214" s="206"/>
    </row>
    <row r="215" spans="1:16" x14ac:dyDescent="0.2">
      <c r="A215" s="161" t="s">
        <v>18</v>
      </c>
      <c r="B215" s="161" t="s">
        <v>18</v>
      </c>
    </row>
    <row r="216" spans="1:16" x14ac:dyDescent="0.2">
      <c r="B216" s="161" t="s">
        <v>18</v>
      </c>
      <c r="O216" s="207" t="s">
        <v>20</v>
      </c>
      <c r="P216" s="207"/>
    </row>
    <row r="217" spans="1:16" x14ac:dyDescent="0.2">
      <c r="B217" s="161" t="s">
        <v>18</v>
      </c>
    </row>
    <row r="218" spans="1:16" ht="25.5" x14ac:dyDescent="0.2">
      <c r="B218" s="161" t="s">
        <v>18</v>
      </c>
      <c r="O218" s="114">
        <v>2</v>
      </c>
      <c r="P218" s="115" t="s">
        <v>536</v>
      </c>
    </row>
    <row r="219" spans="1:16" x14ac:dyDescent="0.2">
      <c r="B219" s="161" t="s">
        <v>18</v>
      </c>
    </row>
    <row r="220" spans="1:16" x14ac:dyDescent="0.2">
      <c r="O220" s="207" t="s">
        <v>21</v>
      </c>
      <c r="P220" s="207"/>
    </row>
    <row r="222" spans="1:16" x14ac:dyDescent="0.2">
      <c r="O222" s="117"/>
    </row>
    <row r="223" spans="1:16" x14ac:dyDescent="0.2">
      <c r="O223" s="117"/>
    </row>
    <row r="225" spans="1:16" x14ac:dyDescent="0.2">
      <c r="O225" s="207" t="s">
        <v>22</v>
      </c>
      <c r="P225" s="207"/>
    </row>
    <row r="227" spans="1:16" ht="13.5" thickBot="1" x14ac:dyDescent="0.25"/>
    <row r="228" spans="1:16" ht="16.5" thickBot="1" x14ac:dyDescent="0.3">
      <c r="A228" s="161" t="s">
        <v>18</v>
      </c>
      <c r="B228" s="161" t="s">
        <v>18</v>
      </c>
      <c r="C228" s="11">
        <v>5</v>
      </c>
      <c r="D228" s="29"/>
      <c r="E228" s="30"/>
      <c r="F228" s="11"/>
      <c r="G228" s="148"/>
      <c r="H228" s="30"/>
      <c r="I228" s="119"/>
      <c r="J228" s="31"/>
      <c r="K228" s="11"/>
      <c r="L228" s="11"/>
      <c r="N228" s="5" t="s">
        <v>537</v>
      </c>
      <c r="O228" s="206" t="s">
        <v>538</v>
      </c>
      <c r="P228" s="206"/>
    </row>
    <row r="229" spans="1:16" x14ac:dyDescent="0.2">
      <c r="A229" s="161" t="s">
        <v>18</v>
      </c>
      <c r="B229" s="161" t="s">
        <v>18</v>
      </c>
    </row>
    <row r="230" spans="1:16" x14ac:dyDescent="0.2">
      <c r="B230" s="161" t="s">
        <v>18</v>
      </c>
      <c r="O230" s="207" t="s">
        <v>20</v>
      </c>
      <c r="P230" s="207"/>
    </row>
    <row r="231" spans="1:16" x14ac:dyDescent="0.2">
      <c r="B231" s="161" t="s">
        <v>18</v>
      </c>
    </row>
    <row r="232" spans="1:16" x14ac:dyDescent="0.2">
      <c r="B232" s="161" t="s">
        <v>18</v>
      </c>
      <c r="O232" s="114">
        <v>2</v>
      </c>
      <c r="P232" s="113" t="s">
        <v>539</v>
      </c>
    </row>
    <row r="233" spans="1:16" ht="25.5" x14ac:dyDescent="0.2">
      <c r="B233" s="161" t="s">
        <v>18</v>
      </c>
      <c r="O233" s="114">
        <v>3</v>
      </c>
      <c r="P233" s="115" t="s">
        <v>540</v>
      </c>
    </row>
    <row r="234" spans="1:16" x14ac:dyDescent="0.2">
      <c r="B234" s="161" t="s">
        <v>18</v>
      </c>
    </row>
    <row r="235" spans="1:16" x14ac:dyDescent="0.2">
      <c r="O235" s="207" t="s">
        <v>21</v>
      </c>
      <c r="P235" s="207"/>
    </row>
    <row r="237" spans="1:16" x14ac:dyDescent="0.2">
      <c r="O237" s="117"/>
    </row>
    <row r="238" spans="1:16" x14ac:dyDescent="0.2">
      <c r="O238" s="117"/>
    </row>
    <row r="240" spans="1:16" x14ac:dyDescent="0.2">
      <c r="O240" s="207" t="s">
        <v>22</v>
      </c>
      <c r="P240" s="207"/>
    </row>
    <row r="242" spans="1:16" ht="13.5" thickBot="1" x14ac:dyDescent="0.25"/>
    <row r="243" spans="1:16" ht="16.5" thickBot="1" x14ac:dyDescent="0.3">
      <c r="A243" s="161" t="s">
        <v>18</v>
      </c>
      <c r="B243" s="161" t="s">
        <v>18</v>
      </c>
      <c r="C243" s="11">
        <v>4</v>
      </c>
      <c r="D243" s="29"/>
      <c r="E243" s="30"/>
      <c r="F243" s="11"/>
      <c r="G243" s="148"/>
      <c r="H243" s="30"/>
      <c r="I243" s="119"/>
      <c r="J243" s="31"/>
      <c r="K243" s="11"/>
      <c r="L243" s="11"/>
      <c r="N243" s="5" t="s">
        <v>542</v>
      </c>
      <c r="O243" s="206" t="s">
        <v>541</v>
      </c>
      <c r="P243" s="206"/>
    </row>
    <row r="244" spans="1:16" x14ac:dyDescent="0.2">
      <c r="A244" s="161" t="s">
        <v>18</v>
      </c>
      <c r="B244" s="161" t="s">
        <v>18</v>
      </c>
    </row>
    <row r="245" spans="1:16" x14ac:dyDescent="0.2">
      <c r="B245" s="161" t="s">
        <v>18</v>
      </c>
      <c r="O245" s="207" t="s">
        <v>20</v>
      </c>
      <c r="P245" s="207"/>
    </row>
    <row r="246" spans="1:16" x14ac:dyDescent="0.2">
      <c r="B246" s="161" t="s">
        <v>18</v>
      </c>
    </row>
    <row r="247" spans="1:16" ht="25.5" x14ac:dyDescent="0.2">
      <c r="B247" s="161" t="s">
        <v>18</v>
      </c>
      <c r="O247" s="114">
        <v>3</v>
      </c>
      <c r="P247" s="115" t="s">
        <v>543</v>
      </c>
    </row>
    <row r="248" spans="1:16" x14ac:dyDescent="0.2">
      <c r="B248" s="161" t="s">
        <v>18</v>
      </c>
      <c r="O248" s="151" t="s">
        <v>344</v>
      </c>
      <c r="P248" s="156"/>
    </row>
    <row r="249" spans="1:16" ht="25.5" x14ac:dyDescent="0.2">
      <c r="B249" s="161" t="s">
        <v>18</v>
      </c>
      <c r="O249" s="114">
        <v>2</v>
      </c>
      <c r="P249" s="115" t="s">
        <v>544</v>
      </c>
    </row>
    <row r="250" spans="1:16" x14ac:dyDescent="0.2">
      <c r="B250" s="161" t="s">
        <v>18</v>
      </c>
      <c r="O250" s="151"/>
      <c r="P250" s="156"/>
    </row>
    <row r="251" spans="1:16" x14ac:dyDescent="0.2">
      <c r="B251" s="161" t="s">
        <v>18</v>
      </c>
      <c r="O251" s="114">
        <v>1</v>
      </c>
      <c r="P251" s="115" t="s">
        <v>545</v>
      </c>
    </row>
    <row r="252" spans="1:16" x14ac:dyDescent="0.2">
      <c r="B252" s="161" t="s">
        <v>18</v>
      </c>
    </row>
    <row r="253" spans="1:16" x14ac:dyDescent="0.2">
      <c r="O253" s="207" t="s">
        <v>21</v>
      </c>
      <c r="P253" s="207"/>
    </row>
    <row r="255" spans="1:16" x14ac:dyDescent="0.2">
      <c r="O255" s="117"/>
    </row>
    <row r="256" spans="1:16" x14ac:dyDescent="0.2">
      <c r="O256" s="117"/>
    </row>
    <row r="258" spans="1:16" x14ac:dyDescent="0.2">
      <c r="O258" s="207" t="s">
        <v>22</v>
      </c>
      <c r="P258" s="207"/>
    </row>
    <row r="261" spans="1:16" ht="15.75" x14ac:dyDescent="0.25">
      <c r="A261" s="161" t="s">
        <v>18</v>
      </c>
      <c r="B261" s="161" t="s">
        <v>18</v>
      </c>
      <c r="C261" s="6"/>
      <c r="E261" s="6"/>
      <c r="F261" s="6"/>
      <c r="G261" s="6"/>
      <c r="H261" s="6"/>
      <c r="I261" s="6"/>
      <c r="J261" s="6"/>
      <c r="K261" s="6"/>
      <c r="L261" s="6"/>
      <c r="N261" s="7" t="s">
        <v>546</v>
      </c>
      <c r="O261" s="210" t="s">
        <v>547</v>
      </c>
      <c r="P261" s="210"/>
    </row>
    <row r="262" spans="1:16" ht="13.5" thickBot="1" x14ac:dyDescent="0.25">
      <c r="A262" s="161" t="s">
        <v>18</v>
      </c>
      <c r="B262" s="161" t="s">
        <v>18</v>
      </c>
    </row>
    <row r="263" spans="1:16" ht="16.5" thickBot="1" x14ac:dyDescent="0.3">
      <c r="A263" s="161" t="s">
        <v>18</v>
      </c>
      <c r="B263" s="161" t="s">
        <v>18</v>
      </c>
      <c r="C263" s="11">
        <v>2</v>
      </c>
      <c r="D263" s="29"/>
      <c r="E263" s="30"/>
      <c r="F263" s="11"/>
      <c r="G263" s="148"/>
      <c r="H263" s="30"/>
      <c r="I263" s="119"/>
      <c r="J263" s="122"/>
      <c r="K263" s="31"/>
      <c r="L263" s="11"/>
      <c r="N263" s="5" t="s">
        <v>548</v>
      </c>
      <c r="O263" s="206" t="s">
        <v>549</v>
      </c>
      <c r="P263" s="206"/>
    </row>
    <row r="264" spans="1:16" x14ac:dyDescent="0.2">
      <c r="A264" s="161" t="s">
        <v>18</v>
      </c>
      <c r="B264" s="161" t="s">
        <v>18</v>
      </c>
    </row>
    <row r="265" spans="1:16" x14ac:dyDescent="0.2">
      <c r="B265" s="161" t="s">
        <v>18</v>
      </c>
      <c r="O265" s="207" t="s">
        <v>20</v>
      </c>
      <c r="P265" s="207"/>
    </row>
    <row r="266" spans="1:16" x14ac:dyDescent="0.2">
      <c r="B266" s="161" t="s">
        <v>18</v>
      </c>
    </row>
    <row r="267" spans="1:16" ht="25.5" x14ac:dyDescent="0.2">
      <c r="B267" s="161" t="s">
        <v>18</v>
      </c>
      <c r="O267" s="114">
        <v>2</v>
      </c>
      <c r="P267" s="150" t="s">
        <v>552</v>
      </c>
    </row>
    <row r="268" spans="1:16" x14ac:dyDescent="0.2">
      <c r="B268" s="161" t="s">
        <v>18</v>
      </c>
    </row>
    <row r="269" spans="1:16" x14ac:dyDescent="0.2">
      <c r="O269" s="207" t="s">
        <v>21</v>
      </c>
      <c r="P269" s="207"/>
    </row>
    <row r="271" spans="1:16" x14ac:dyDescent="0.2">
      <c r="O271" s="117"/>
    </row>
    <row r="272" spans="1:16" x14ac:dyDescent="0.2">
      <c r="O272" s="117"/>
    </row>
    <row r="274" spans="1:16" x14ac:dyDescent="0.2">
      <c r="O274" s="207" t="s">
        <v>22</v>
      </c>
      <c r="P274" s="207"/>
    </row>
    <row r="276" spans="1:16" ht="13.5" thickBot="1" x14ac:dyDescent="0.25"/>
    <row r="277" spans="1:16" ht="16.5" thickBot="1" x14ac:dyDescent="0.3">
      <c r="A277" s="161" t="s">
        <v>18</v>
      </c>
      <c r="B277" s="161" t="s">
        <v>18</v>
      </c>
      <c r="C277" s="11">
        <v>5</v>
      </c>
      <c r="D277" s="29"/>
      <c r="E277" s="30"/>
      <c r="F277" s="11"/>
      <c r="G277" s="148"/>
      <c r="H277" s="30"/>
      <c r="I277" s="119"/>
      <c r="J277" s="122"/>
      <c r="K277" s="31"/>
      <c r="L277" s="11"/>
      <c r="N277" s="5" t="s">
        <v>550</v>
      </c>
      <c r="O277" s="206" t="s">
        <v>551</v>
      </c>
      <c r="P277" s="206"/>
    </row>
    <row r="278" spans="1:16" x14ac:dyDescent="0.2">
      <c r="A278" s="161" t="s">
        <v>18</v>
      </c>
      <c r="B278" s="161" t="s">
        <v>18</v>
      </c>
    </row>
    <row r="279" spans="1:16" x14ac:dyDescent="0.2">
      <c r="B279" s="161" t="s">
        <v>18</v>
      </c>
      <c r="O279" s="207" t="s">
        <v>20</v>
      </c>
      <c r="P279" s="207"/>
    </row>
    <row r="280" spans="1:16" x14ac:dyDescent="0.2">
      <c r="B280" s="161" t="s">
        <v>18</v>
      </c>
    </row>
    <row r="281" spans="1:16" ht="25.5" x14ac:dyDescent="0.2">
      <c r="B281" s="161" t="s">
        <v>18</v>
      </c>
      <c r="O281" s="114" t="s">
        <v>139</v>
      </c>
      <c r="P281" s="115" t="s">
        <v>553</v>
      </c>
    </row>
    <row r="282" spans="1:16" x14ac:dyDescent="0.2">
      <c r="B282" s="161" t="s">
        <v>18</v>
      </c>
      <c r="O282" s="114">
        <v>5</v>
      </c>
      <c r="P282" s="115" t="s">
        <v>554</v>
      </c>
    </row>
    <row r="283" spans="1:16" x14ac:dyDescent="0.2">
      <c r="B283" s="161" t="s">
        <v>18</v>
      </c>
    </row>
    <row r="284" spans="1:16" x14ac:dyDescent="0.2">
      <c r="O284" s="207" t="s">
        <v>21</v>
      </c>
      <c r="P284" s="207"/>
    </row>
    <row r="286" spans="1:16" x14ac:dyDescent="0.2">
      <c r="O286" s="117"/>
    </row>
    <row r="287" spans="1:16" x14ac:dyDescent="0.2">
      <c r="O287" s="117"/>
    </row>
    <row r="289" spans="15:16" x14ac:dyDescent="0.2">
      <c r="O289" s="207" t="s">
        <v>22</v>
      </c>
      <c r="P289" s="207"/>
    </row>
  </sheetData>
  <autoFilter ref="A1:B289"/>
  <mergeCells count="81">
    <mergeCell ref="O289:P289"/>
    <mergeCell ref="O269:P269"/>
    <mergeCell ref="O274:P274"/>
    <mergeCell ref="O277:P277"/>
    <mergeCell ref="O279:P279"/>
    <mergeCell ref="O284:P284"/>
    <mergeCell ref="O253:P253"/>
    <mergeCell ref="O258:P258"/>
    <mergeCell ref="O261:P261"/>
    <mergeCell ref="O263:P263"/>
    <mergeCell ref="O265:P265"/>
    <mergeCell ref="O230:P230"/>
    <mergeCell ref="O235:P235"/>
    <mergeCell ref="O240:P240"/>
    <mergeCell ref="O243:P243"/>
    <mergeCell ref="O245:P245"/>
    <mergeCell ref="O214:P214"/>
    <mergeCell ref="O216:P216"/>
    <mergeCell ref="O220:P220"/>
    <mergeCell ref="O225:P225"/>
    <mergeCell ref="O228:P228"/>
    <mergeCell ref="O198:P198"/>
    <mergeCell ref="O200:P200"/>
    <mergeCell ref="O204:P204"/>
    <mergeCell ref="O209:P209"/>
    <mergeCell ref="O212:P212"/>
    <mergeCell ref="O180:P180"/>
    <mergeCell ref="O183:P183"/>
    <mergeCell ref="O185:P185"/>
    <mergeCell ref="O190:P190"/>
    <mergeCell ref="O195:P195"/>
    <mergeCell ref="O165:P165"/>
    <mergeCell ref="O167:P167"/>
    <mergeCell ref="O169:P169"/>
    <mergeCell ref="O171:P171"/>
    <mergeCell ref="O175:P175"/>
    <mergeCell ref="O148:P148"/>
    <mergeCell ref="O151:P151"/>
    <mergeCell ref="O153:P153"/>
    <mergeCell ref="O157:P157"/>
    <mergeCell ref="O162:P162"/>
    <mergeCell ref="O129:P129"/>
    <mergeCell ref="O134:P134"/>
    <mergeCell ref="O137:P137"/>
    <mergeCell ref="O139:P139"/>
    <mergeCell ref="O143:P143"/>
    <mergeCell ref="O108:P108"/>
    <mergeCell ref="O114:P114"/>
    <mergeCell ref="O119:P119"/>
    <mergeCell ref="O122:P122"/>
    <mergeCell ref="O124:P124"/>
    <mergeCell ref="O90:P90"/>
    <mergeCell ref="O96:P96"/>
    <mergeCell ref="O101:P101"/>
    <mergeCell ref="O104:P104"/>
    <mergeCell ref="O106:P106"/>
    <mergeCell ref="O72:P72"/>
    <mergeCell ref="O74:P74"/>
    <mergeCell ref="O80:P80"/>
    <mergeCell ref="O85:P85"/>
    <mergeCell ref="O88:P88"/>
    <mergeCell ref="O56:P56"/>
    <mergeCell ref="O58:P58"/>
    <mergeCell ref="O62:P62"/>
    <mergeCell ref="O67:P67"/>
    <mergeCell ref="O70:P70"/>
    <mergeCell ref="O39:P39"/>
    <mergeCell ref="O41:P41"/>
    <mergeCell ref="O48:P48"/>
    <mergeCell ref="O53:P53"/>
    <mergeCell ref="O23:P23"/>
    <mergeCell ref="O25:P25"/>
    <mergeCell ref="O29:P29"/>
    <mergeCell ref="O34:P34"/>
    <mergeCell ref="O37:P37"/>
    <mergeCell ref="O20:P20"/>
    <mergeCell ref="O2:P2"/>
    <mergeCell ref="O6:P6"/>
    <mergeCell ref="O8:P8"/>
    <mergeCell ref="O10:P10"/>
    <mergeCell ref="O15:P15"/>
  </mergeCells>
  <dataValidations count="3">
    <dataValidation type="list" allowBlank="1" showInputMessage="1" showErrorMessage="1" sqref="E183:L183">
      <formula1>"X,0,4"</formula1>
    </dataValidation>
    <dataValidation type="list" allowBlank="1" showInputMessage="1" showErrorMessage="1" sqref="E277:L277">
      <formula1>"X,0,5"</formula1>
    </dataValidation>
    <dataValidation type="list" allowBlank="1" showInputMessage="1" showErrorMessage="1" sqref="E8:L8 E122:L122">
      <formula1>"V,X"</formula1>
    </dataValidation>
  </dataValidations>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4"/>
  <sheetViews>
    <sheetView zoomScaleNormal="100" workbookViewId="0">
      <selection activeCell="E273" sqref="E273"/>
    </sheetView>
  </sheetViews>
  <sheetFormatPr defaultRowHeight="12.75" x14ac:dyDescent="0.2"/>
  <cols>
    <col min="1" max="2" width="3.28515625" style="121" bestFit="1" customWidth="1"/>
    <col min="3" max="3" width="9.140625" style="1"/>
    <col min="4" max="4" width="2.7109375" style="1" customWidth="1"/>
    <col min="5" max="12" width="6.7109375" style="1" customWidth="1"/>
    <col min="13" max="13" width="2.7109375" style="1" customWidth="1"/>
    <col min="14" max="14" width="9.140625" style="1"/>
    <col min="15" max="15" width="3" style="123" bestFit="1" customWidth="1"/>
    <col min="16" max="16" width="111.28515625" style="1" customWidth="1"/>
    <col min="17" max="16384" width="9.140625" style="1"/>
  </cols>
  <sheetData>
    <row r="1" spans="1:16" ht="125.25" customHeight="1" thickBot="1" x14ac:dyDescent="0.25">
      <c r="A1" s="120" t="s">
        <v>0</v>
      </c>
      <c r="B1" s="120" t="s">
        <v>1</v>
      </c>
      <c r="C1" s="2"/>
      <c r="D1" s="2"/>
      <c r="E1" s="55" t="s">
        <v>2</v>
      </c>
      <c r="F1" s="55" t="s">
        <v>3</v>
      </c>
      <c r="G1" s="55" t="s">
        <v>4</v>
      </c>
      <c r="H1" s="55" t="s">
        <v>5</v>
      </c>
      <c r="I1" s="55" t="s">
        <v>6</v>
      </c>
      <c r="J1" s="55" t="s">
        <v>7</v>
      </c>
      <c r="K1" s="55" t="s">
        <v>8</v>
      </c>
      <c r="L1" s="55" t="s">
        <v>9</v>
      </c>
    </row>
    <row r="2" spans="1:16" ht="27" thickTop="1" thickBot="1" x14ac:dyDescent="0.4">
      <c r="A2" s="121" t="s">
        <v>18</v>
      </c>
      <c r="B2" s="121" t="s">
        <v>18</v>
      </c>
      <c r="C2" s="82" t="s">
        <v>19</v>
      </c>
      <c r="D2" s="10"/>
      <c r="E2" s="83" t="s">
        <v>10</v>
      </c>
      <c r="F2" s="84" t="s">
        <v>11</v>
      </c>
      <c r="G2" s="84" t="s">
        <v>12</v>
      </c>
      <c r="H2" s="84" t="s">
        <v>13</v>
      </c>
      <c r="I2" s="84" t="s">
        <v>14</v>
      </c>
      <c r="J2" s="84" t="s">
        <v>15</v>
      </c>
      <c r="K2" s="84" t="s">
        <v>16</v>
      </c>
      <c r="L2" s="84" t="s">
        <v>17</v>
      </c>
      <c r="N2" s="19" t="s">
        <v>33</v>
      </c>
      <c r="O2" s="220" t="s">
        <v>34</v>
      </c>
      <c r="P2" s="220"/>
    </row>
    <row r="3" spans="1:16" ht="14.25" thickTop="1" thickBot="1" x14ac:dyDescent="0.25">
      <c r="A3" s="121" t="s">
        <v>18</v>
      </c>
      <c r="B3" s="121" t="s">
        <v>18</v>
      </c>
      <c r="C3" s="81">
        <v>60</v>
      </c>
      <c r="E3" s="87">
        <f>IF(E8="X",-20,0)+E23+E42+E57+E74+E92+E111+E129+E145+E159+E177+E193+E210+E227+E241+E257+E273</f>
        <v>0</v>
      </c>
      <c r="F3" s="87">
        <f t="shared" ref="F3:L3" si="0">IF(F8="X",-20,0)+F23+F42+F57+F74+F92+F111+F129+F145+F159+F177+F193+F210+F227+F241+F257+F273</f>
        <v>0</v>
      </c>
      <c r="G3" s="87">
        <f t="shared" si="0"/>
        <v>0</v>
      </c>
      <c r="H3" s="87">
        <f t="shared" si="0"/>
        <v>0</v>
      </c>
      <c r="I3" s="87">
        <f t="shared" si="0"/>
        <v>0</v>
      </c>
      <c r="J3" s="87">
        <f t="shared" si="0"/>
        <v>0</v>
      </c>
      <c r="K3" s="87">
        <f t="shared" si="0"/>
        <v>0</v>
      </c>
      <c r="L3" s="87">
        <f t="shared" si="0"/>
        <v>0</v>
      </c>
    </row>
    <row r="4" spans="1:16" ht="14.25" thickTop="1" thickBot="1" x14ac:dyDescent="0.25">
      <c r="A4" s="121" t="s">
        <v>18</v>
      </c>
      <c r="B4" s="121" t="s">
        <v>18</v>
      </c>
      <c r="E4" s="81">
        <f>$C$3</f>
        <v>60</v>
      </c>
      <c r="F4" s="85">
        <f t="shared" ref="F4:L4" si="1">$C$3</f>
        <v>60</v>
      </c>
      <c r="G4" s="85">
        <f t="shared" si="1"/>
        <v>60</v>
      </c>
      <c r="H4" s="85">
        <f t="shared" si="1"/>
        <v>60</v>
      </c>
      <c r="I4" s="85">
        <f t="shared" si="1"/>
        <v>60</v>
      </c>
      <c r="J4" s="85">
        <f t="shared" si="1"/>
        <v>60</v>
      </c>
      <c r="K4" s="86">
        <f t="shared" si="1"/>
        <v>60</v>
      </c>
      <c r="L4" s="81">
        <f t="shared" si="1"/>
        <v>60</v>
      </c>
    </row>
    <row r="5" spans="1:16" ht="13.5" thickTop="1" x14ac:dyDescent="0.2">
      <c r="A5" s="121" t="s">
        <v>18</v>
      </c>
      <c r="B5" s="121" t="s">
        <v>18</v>
      </c>
    </row>
    <row r="6" spans="1:16" ht="15.75" x14ac:dyDescent="0.25">
      <c r="A6" s="121" t="s">
        <v>18</v>
      </c>
      <c r="B6" s="121" t="s">
        <v>18</v>
      </c>
      <c r="C6" s="6"/>
      <c r="E6" s="6"/>
      <c r="F6" s="6"/>
      <c r="G6" s="6"/>
      <c r="H6" s="6"/>
      <c r="I6" s="6"/>
      <c r="J6" s="6"/>
      <c r="K6" s="6"/>
      <c r="L6" s="6"/>
      <c r="N6" s="7" t="s">
        <v>555</v>
      </c>
      <c r="O6" s="210" t="s">
        <v>362</v>
      </c>
      <c r="P6" s="210"/>
    </row>
    <row r="7" spans="1:16" ht="13.5" thickBot="1" x14ac:dyDescent="0.25">
      <c r="A7" s="121" t="s">
        <v>18</v>
      </c>
      <c r="B7" s="121" t="s">
        <v>18</v>
      </c>
    </row>
    <row r="8" spans="1:16" ht="16.5" thickBot="1" x14ac:dyDescent="0.3">
      <c r="A8" s="121" t="s">
        <v>18</v>
      </c>
      <c r="B8" s="121" t="s">
        <v>18</v>
      </c>
      <c r="C8" s="11" t="s">
        <v>138</v>
      </c>
      <c r="D8" s="2"/>
      <c r="E8" s="30"/>
      <c r="F8" s="119"/>
      <c r="G8" s="148"/>
      <c r="H8" s="119"/>
      <c r="I8" s="31"/>
      <c r="J8" s="11"/>
      <c r="K8" s="11"/>
      <c r="L8" s="11"/>
      <c r="N8" s="5" t="s">
        <v>556</v>
      </c>
      <c r="O8" s="206" t="s">
        <v>557</v>
      </c>
      <c r="P8" s="206"/>
    </row>
    <row r="9" spans="1:16" x14ac:dyDescent="0.2">
      <c r="A9" s="121" t="s">
        <v>18</v>
      </c>
      <c r="B9" s="121" t="s">
        <v>18</v>
      </c>
    </row>
    <row r="10" spans="1:16" x14ac:dyDescent="0.2">
      <c r="B10" s="121" t="s">
        <v>18</v>
      </c>
      <c r="O10" s="207" t="s">
        <v>20</v>
      </c>
      <c r="P10" s="207"/>
    </row>
    <row r="11" spans="1:16" x14ac:dyDescent="0.2">
      <c r="B11" s="121" t="s">
        <v>18</v>
      </c>
    </row>
    <row r="12" spans="1:16" x14ac:dyDescent="0.2">
      <c r="B12" s="121" t="s">
        <v>18</v>
      </c>
      <c r="O12" s="114" t="s">
        <v>139</v>
      </c>
      <c r="P12" s="113" t="s">
        <v>558</v>
      </c>
    </row>
    <row r="13" spans="1:16" x14ac:dyDescent="0.2">
      <c r="B13" s="121" t="s">
        <v>18</v>
      </c>
      <c r="O13" s="114" t="s">
        <v>139</v>
      </c>
      <c r="P13" s="115" t="s">
        <v>559</v>
      </c>
    </row>
    <row r="14" spans="1:16" x14ac:dyDescent="0.2">
      <c r="B14" s="121" t="s">
        <v>18</v>
      </c>
    </row>
    <row r="15" spans="1:16" x14ac:dyDescent="0.2">
      <c r="O15" s="207" t="s">
        <v>21</v>
      </c>
      <c r="P15" s="207"/>
    </row>
    <row r="17" spans="1:16" x14ac:dyDescent="0.2">
      <c r="O17" s="117"/>
    </row>
    <row r="18" spans="1:16" x14ac:dyDescent="0.2">
      <c r="O18" s="117"/>
    </row>
    <row r="20" spans="1:16" x14ac:dyDescent="0.2">
      <c r="O20" s="207" t="s">
        <v>22</v>
      </c>
      <c r="P20" s="207"/>
    </row>
    <row r="22" spans="1:16" ht="13.5" thickBot="1" x14ac:dyDescent="0.25"/>
    <row r="23" spans="1:16" ht="16.5" thickBot="1" x14ac:dyDescent="0.3">
      <c r="A23" s="121" t="s">
        <v>18</v>
      </c>
      <c r="B23" s="121" t="s">
        <v>18</v>
      </c>
      <c r="C23" s="11">
        <v>5</v>
      </c>
      <c r="D23" s="29"/>
      <c r="E23" s="30"/>
      <c r="F23" s="119"/>
      <c r="G23" s="148"/>
      <c r="H23" s="119"/>
      <c r="I23" s="31"/>
      <c r="J23" s="11"/>
      <c r="K23" s="11"/>
      <c r="L23" s="11"/>
      <c r="N23" s="5" t="s">
        <v>560</v>
      </c>
      <c r="O23" s="206" t="s">
        <v>561</v>
      </c>
      <c r="P23" s="206"/>
    </row>
    <row r="24" spans="1:16" x14ac:dyDescent="0.2">
      <c r="A24" s="121" t="s">
        <v>18</v>
      </c>
      <c r="B24" s="121" t="s">
        <v>18</v>
      </c>
    </row>
    <row r="25" spans="1:16" x14ac:dyDescent="0.2">
      <c r="B25" s="121" t="s">
        <v>18</v>
      </c>
      <c r="O25" s="207" t="s">
        <v>20</v>
      </c>
      <c r="P25" s="207"/>
    </row>
    <row r="26" spans="1:16" x14ac:dyDescent="0.2">
      <c r="B26" s="121" t="s">
        <v>18</v>
      </c>
    </row>
    <row r="27" spans="1:16" x14ac:dyDescent="0.2">
      <c r="B27" s="121" t="s">
        <v>18</v>
      </c>
      <c r="O27" s="114">
        <v>2</v>
      </c>
      <c r="P27" s="113" t="s">
        <v>562</v>
      </c>
    </row>
    <row r="28" spans="1:16" ht="25.5" x14ac:dyDescent="0.2">
      <c r="B28" s="121" t="s">
        <v>18</v>
      </c>
      <c r="O28" s="114">
        <v>3</v>
      </c>
      <c r="P28" s="115" t="s">
        <v>563</v>
      </c>
    </row>
    <row r="29" spans="1:16" x14ac:dyDescent="0.2">
      <c r="B29" s="121" t="s">
        <v>18</v>
      </c>
    </row>
    <row r="30" spans="1:16" x14ac:dyDescent="0.2">
      <c r="O30" s="207" t="s">
        <v>21</v>
      </c>
      <c r="P30" s="207"/>
    </row>
    <row r="32" spans="1:16" x14ac:dyDescent="0.2">
      <c r="O32" s="117"/>
    </row>
    <row r="33" spans="1:16" x14ac:dyDescent="0.2">
      <c r="O33" s="117"/>
    </row>
    <row r="35" spans="1:16" x14ac:dyDescent="0.2">
      <c r="O35" s="207" t="s">
        <v>22</v>
      </c>
      <c r="P35" s="207"/>
    </row>
    <row r="38" spans="1:16" ht="15.75" x14ac:dyDescent="0.25">
      <c r="A38" s="121" t="s">
        <v>18</v>
      </c>
      <c r="B38" s="121" t="s">
        <v>18</v>
      </c>
      <c r="C38" s="6"/>
      <c r="E38" s="6"/>
      <c r="F38" s="6"/>
      <c r="G38" s="6"/>
      <c r="H38" s="6"/>
      <c r="I38" s="6"/>
      <c r="J38" s="6"/>
      <c r="K38" s="6"/>
      <c r="L38" s="6"/>
      <c r="N38" s="7" t="s">
        <v>564</v>
      </c>
      <c r="O38" s="210" t="s">
        <v>565</v>
      </c>
      <c r="P38" s="210"/>
    </row>
    <row r="39" spans="1:16" x14ac:dyDescent="0.2">
      <c r="A39" s="121" t="s">
        <v>18</v>
      </c>
      <c r="B39" s="121" t="s">
        <v>18</v>
      </c>
    </row>
    <row r="40" spans="1:16" ht="15.75" x14ac:dyDescent="0.25">
      <c r="A40" s="121" t="s">
        <v>18</v>
      </c>
      <c r="B40" s="121" t="s">
        <v>18</v>
      </c>
      <c r="C40" s="8"/>
      <c r="E40" s="8"/>
      <c r="F40" s="8"/>
      <c r="G40" s="8"/>
      <c r="H40" s="8"/>
      <c r="I40" s="8"/>
      <c r="J40" s="8"/>
      <c r="K40" s="8"/>
      <c r="L40" s="8"/>
      <c r="N40" s="9" t="s">
        <v>566</v>
      </c>
      <c r="O40" s="208" t="s">
        <v>567</v>
      </c>
      <c r="P40" s="208"/>
    </row>
    <row r="41" spans="1:16" ht="13.5" thickBot="1" x14ac:dyDescent="0.25">
      <c r="A41" s="121" t="s">
        <v>18</v>
      </c>
      <c r="B41" s="121" t="s">
        <v>18</v>
      </c>
    </row>
    <row r="42" spans="1:16" ht="16.5" thickBot="1" x14ac:dyDescent="0.3">
      <c r="A42" s="121" t="s">
        <v>18</v>
      </c>
      <c r="B42" s="121" t="s">
        <v>18</v>
      </c>
      <c r="C42" s="11">
        <v>3</v>
      </c>
      <c r="D42" s="29"/>
      <c r="E42" s="30"/>
      <c r="F42" s="119"/>
      <c r="G42" s="148"/>
      <c r="H42" s="119"/>
      <c r="I42" s="31"/>
      <c r="J42" s="11"/>
      <c r="K42" s="11"/>
      <c r="L42" s="11"/>
      <c r="N42" s="5" t="s">
        <v>568</v>
      </c>
      <c r="O42" s="206" t="s">
        <v>569</v>
      </c>
      <c r="P42" s="206"/>
    </row>
    <row r="43" spans="1:16" x14ac:dyDescent="0.2">
      <c r="A43" s="121" t="s">
        <v>18</v>
      </c>
      <c r="B43" s="121" t="s">
        <v>18</v>
      </c>
    </row>
    <row r="44" spans="1:16" x14ac:dyDescent="0.2">
      <c r="B44" s="121" t="s">
        <v>18</v>
      </c>
      <c r="O44" s="207" t="s">
        <v>20</v>
      </c>
      <c r="P44" s="207"/>
    </row>
    <row r="45" spans="1:16" x14ac:dyDescent="0.2">
      <c r="B45" s="121" t="s">
        <v>18</v>
      </c>
    </row>
    <row r="46" spans="1:16" ht="38.25" x14ac:dyDescent="0.2">
      <c r="B46" s="121" t="s">
        <v>18</v>
      </c>
      <c r="O46" s="114">
        <v>2</v>
      </c>
      <c r="P46" s="115" t="s">
        <v>570</v>
      </c>
    </row>
    <row r="47" spans="1:16" x14ac:dyDescent="0.2">
      <c r="B47" s="121" t="s">
        <v>18</v>
      </c>
      <c r="O47" s="114">
        <v>1</v>
      </c>
      <c r="P47" s="115" t="s">
        <v>571</v>
      </c>
    </row>
    <row r="48" spans="1:16" x14ac:dyDescent="0.2">
      <c r="B48" s="121" t="s">
        <v>18</v>
      </c>
    </row>
    <row r="49" spans="1:16" x14ac:dyDescent="0.2">
      <c r="O49" s="207" t="s">
        <v>21</v>
      </c>
      <c r="P49" s="207"/>
    </row>
    <row r="51" spans="1:16" x14ac:dyDescent="0.2">
      <c r="O51" s="117"/>
    </row>
    <row r="52" spans="1:16" x14ac:dyDescent="0.2">
      <c r="O52" s="117"/>
    </row>
    <row r="54" spans="1:16" x14ac:dyDescent="0.2">
      <c r="O54" s="207" t="s">
        <v>22</v>
      </c>
      <c r="P54" s="207"/>
    </row>
    <row r="56" spans="1:16" ht="13.5" thickBot="1" x14ac:dyDescent="0.25"/>
    <row r="57" spans="1:16" ht="16.5" thickBot="1" x14ac:dyDescent="0.3">
      <c r="A57" s="121" t="s">
        <v>18</v>
      </c>
      <c r="B57" s="121" t="s">
        <v>18</v>
      </c>
      <c r="C57" s="11">
        <v>2</v>
      </c>
      <c r="D57" s="29"/>
      <c r="E57" s="30"/>
      <c r="F57" s="11"/>
      <c r="G57" s="148"/>
      <c r="H57" s="11"/>
      <c r="I57" s="148"/>
      <c r="J57" s="119"/>
      <c r="K57" s="31"/>
      <c r="L57" s="11"/>
      <c r="N57" s="5" t="s">
        <v>572</v>
      </c>
      <c r="O57" s="206" t="s">
        <v>573</v>
      </c>
      <c r="P57" s="206"/>
    </row>
    <row r="58" spans="1:16" x14ac:dyDescent="0.2">
      <c r="A58" s="121" t="s">
        <v>18</v>
      </c>
      <c r="B58" s="121" t="s">
        <v>18</v>
      </c>
    </row>
    <row r="59" spans="1:16" x14ac:dyDescent="0.2">
      <c r="B59" s="121" t="s">
        <v>18</v>
      </c>
      <c r="O59" s="207" t="s">
        <v>20</v>
      </c>
      <c r="P59" s="207"/>
    </row>
    <row r="60" spans="1:16" x14ac:dyDescent="0.2">
      <c r="B60" s="121" t="s">
        <v>18</v>
      </c>
    </row>
    <row r="61" spans="1:16" x14ac:dyDescent="0.2">
      <c r="B61" s="121" t="s">
        <v>18</v>
      </c>
      <c r="O61" s="114">
        <v>1</v>
      </c>
      <c r="P61" s="113" t="s">
        <v>574</v>
      </c>
    </row>
    <row r="62" spans="1:16" x14ac:dyDescent="0.2">
      <c r="B62" s="121" t="s">
        <v>18</v>
      </c>
      <c r="O62" s="114">
        <v>1</v>
      </c>
      <c r="P62" s="115" t="s">
        <v>575</v>
      </c>
    </row>
    <row r="63" spans="1:16" x14ac:dyDescent="0.2">
      <c r="B63" s="121" t="s">
        <v>18</v>
      </c>
    </row>
    <row r="64" spans="1:16" x14ac:dyDescent="0.2">
      <c r="O64" s="207" t="s">
        <v>21</v>
      </c>
      <c r="P64" s="207"/>
    </row>
    <row r="66" spans="1:16" x14ac:dyDescent="0.2">
      <c r="O66" s="117"/>
    </row>
    <row r="67" spans="1:16" x14ac:dyDescent="0.2">
      <c r="O67" s="117"/>
    </row>
    <row r="69" spans="1:16" x14ac:dyDescent="0.2">
      <c r="O69" s="207" t="s">
        <v>22</v>
      </c>
      <c r="P69" s="207"/>
    </row>
    <row r="72" spans="1:16" ht="15.75" x14ac:dyDescent="0.25">
      <c r="A72" s="121" t="s">
        <v>18</v>
      </c>
      <c r="B72" s="121" t="s">
        <v>18</v>
      </c>
      <c r="C72" s="8"/>
      <c r="E72" s="8"/>
      <c r="F72" s="8"/>
      <c r="G72" s="8"/>
      <c r="H72" s="8"/>
      <c r="I72" s="8"/>
      <c r="J72" s="8"/>
      <c r="K72" s="8"/>
      <c r="L72" s="8"/>
      <c r="N72" s="9" t="s">
        <v>576</v>
      </c>
      <c r="O72" s="208" t="s">
        <v>577</v>
      </c>
      <c r="P72" s="208"/>
    </row>
    <row r="73" spans="1:16" ht="13.5" thickBot="1" x14ac:dyDescent="0.25">
      <c r="A73" s="121" t="s">
        <v>18</v>
      </c>
      <c r="B73" s="121" t="s">
        <v>18</v>
      </c>
    </row>
    <row r="74" spans="1:16" ht="16.5" thickBot="1" x14ac:dyDescent="0.3">
      <c r="A74" s="121" t="s">
        <v>18</v>
      </c>
      <c r="B74" s="121" t="s">
        <v>18</v>
      </c>
      <c r="C74" s="11">
        <v>6</v>
      </c>
      <c r="D74" s="29"/>
      <c r="E74" s="30"/>
      <c r="F74" s="11"/>
      <c r="G74" s="148"/>
      <c r="H74" s="11"/>
      <c r="I74" s="148"/>
      <c r="J74" s="119"/>
      <c r="K74" s="31"/>
      <c r="L74" s="11"/>
      <c r="N74" s="5" t="s">
        <v>578</v>
      </c>
      <c r="O74" s="206" t="s">
        <v>579</v>
      </c>
      <c r="P74" s="206"/>
    </row>
    <row r="75" spans="1:16" x14ac:dyDescent="0.2">
      <c r="A75" s="121" t="s">
        <v>18</v>
      </c>
      <c r="B75" s="121" t="s">
        <v>18</v>
      </c>
    </row>
    <row r="76" spans="1:16" x14ac:dyDescent="0.2">
      <c r="B76" s="121" t="s">
        <v>18</v>
      </c>
      <c r="O76" s="207" t="s">
        <v>20</v>
      </c>
      <c r="P76" s="207"/>
    </row>
    <row r="77" spans="1:16" x14ac:dyDescent="0.2">
      <c r="B77" s="121" t="s">
        <v>18</v>
      </c>
    </row>
    <row r="78" spans="1:16" x14ac:dyDescent="0.2">
      <c r="B78" s="121" t="s">
        <v>18</v>
      </c>
      <c r="O78" s="114">
        <v>2</v>
      </c>
      <c r="P78" s="115" t="s">
        <v>580</v>
      </c>
    </row>
    <row r="79" spans="1:16" x14ac:dyDescent="0.2">
      <c r="B79" s="121" t="s">
        <v>18</v>
      </c>
      <c r="O79" s="144" t="s">
        <v>344</v>
      </c>
      <c r="P79" s="147"/>
    </row>
    <row r="80" spans="1:16" x14ac:dyDescent="0.2">
      <c r="B80" s="121" t="s">
        <v>18</v>
      </c>
      <c r="O80" s="114">
        <v>4</v>
      </c>
      <c r="P80" s="115" t="s">
        <v>581</v>
      </c>
    </row>
    <row r="81" spans="1:16" x14ac:dyDescent="0.2">
      <c r="B81" s="121" t="s">
        <v>18</v>
      </c>
      <c r="O81" s="144" t="s">
        <v>344</v>
      </c>
      <c r="P81" s="147"/>
    </row>
    <row r="82" spans="1:16" x14ac:dyDescent="0.2">
      <c r="B82" s="121" t="s">
        <v>18</v>
      </c>
      <c r="O82" s="114">
        <v>6</v>
      </c>
      <c r="P82" s="115" t="s">
        <v>582</v>
      </c>
    </row>
    <row r="83" spans="1:16" x14ac:dyDescent="0.2">
      <c r="B83" s="121" t="s">
        <v>18</v>
      </c>
    </row>
    <row r="84" spans="1:16" x14ac:dyDescent="0.2">
      <c r="O84" s="207" t="s">
        <v>21</v>
      </c>
      <c r="P84" s="207"/>
    </row>
    <row r="86" spans="1:16" x14ac:dyDescent="0.2">
      <c r="O86" s="117"/>
    </row>
    <row r="87" spans="1:16" x14ac:dyDescent="0.2">
      <c r="O87" s="117"/>
    </row>
    <row r="89" spans="1:16" x14ac:dyDescent="0.2">
      <c r="O89" s="207" t="s">
        <v>22</v>
      </c>
      <c r="P89" s="207"/>
    </row>
    <row r="91" spans="1:16" ht="13.5" thickBot="1" x14ac:dyDescent="0.25"/>
    <row r="92" spans="1:16" ht="16.5" thickBot="1" x14ac:dyDescent="0.3">
      <c r="A92" s="121" t="s">
        <v>18</v>
      </c>
      <c r="B92" s="121" t="s">
        <v>18</v>
      </c>
      <c r="C92" s="11">
        <v>5</v>
      </c>
      <c r="D92" s="29"/>
      <c r="E92" s="30"/>
      <c r="F92" s="11"/>
      <c r="G92" s="148"/>
      <c r="H92" s="11"/>
      <c r="I92" s="148"/>
      <c r="J92" s="119"/>
      <c r="K92" s="31"/>
      <c r="L92" s="11"/>
      <c r="N92" s="5" t="s">
        <v>583</v>
      </c>
      <c r="O92" s="206" t="s">
        <v>584</v>
      </c>
      <c r="P92" s="206"/>
    </row>
    <row r="93" spans="1:16" x14ac:dyDescent="0.2">
      <c r="A93" s="121" t="s">
        <v>18</v>
      </c>
      <c r="B93" s="121" t="s">
        <v>18</v>
      </c>
    </row>
    <row r="94" spans="1:16" x14ac:dyDescent="0.2">
      <c r="B94" s="121" t="s">
        <v>18</v>
      </c>
      <c r="O94" s="207" t="s">
        <v>20</v>
      </c>
      <c r="P94" s="207"/>
    </row>
    <row r="95" spans="1:16" x14ac:dyDescent="0.2">
      <c r="B95" s="121" t="s">
        <v>18</v>
      </c>
    </row>
    <row r="96" spans="1:16" x14ac:dyDescent="0.2">
      <c r="B96" s="121" t="s">
        <v>18</v>
      </c>
      <c r="O96" s="114">
        <v>3</v>
      </c>
      <c r="P96" s="113" t="s">
        <v>585</v>
      </c>
    </row>
    <row r="97" spans="1:16" x14ac:dyDescent="0.2">
      <c r="B97" s="121" t="s">
        <v>18</v>
      </c>
      <c r="O97" s="144" t="s">
        <v>344</v>
      </c>
      <c r="P97" s="145"/>
    </row>
    <row r="98" spans="1:16" x14ac:dyDescent="0.2">
      <c r="B98" s="121" t="s">
        <v>18</v>
      </c>
      <c r="O98" s="114">
        <v>2</v>
      </c>
      <c r="P98" s="113" t="s">
        <v>586</v>
      </c>
    </row>
    <row r="99" spans="1:16" x14ac:dyDescent="0.2">
      <c r="B99" s="121" t="s">
        <v>18</v>
      </c>
      <c r="O99" s="144"/>
      <c r="P99" s="145"/>
    </row>
    <row r="100" spans="1:16" x14ac:dyDescent="0.2">
      <c r="B100" s="121" t="s">
        <v>18</v>
      </c>
      <c r="O100" s="114">
        <v>1</v>
      </c>
      <c r="P100" s="113" t="s">
        <v>587</v>
      </c>
    </row>
    <row r="101" spans="1:16" x14ac:dyDescent="0.2">
      <c r="B101" s="121" t="s">
        <v>18</v>
      </c>
      <c r="O101" s="114">
        <v>1</v>
      </c>
      <c r="P101" s="115" t="s">
        <v>588</v>
      </c>
    </row>
    <row r="102" spans="1:16" x14ac:dyDescent="0.2">
      <c r="B102" s="121" t="s">
        <v>18</v>
      </c>
    </row>
    <row r="103" spans="1:16" x14ac:dyDescent="0.2">
      <c r="O103" s="207" t="s">
        <v>21</v>
      </c>
      <c r="P103" s="207"/>
    </row>
    <row r="105" spans="1:16" x14ac:dyDescent="0.2">
      <c r="O105" s="117"/>
    </row>
    <row r="106" spans="1:16" x14ac:dyDescent="0.2">
      <c r="O106" s="117"/>
    </row>
    <row r="108" spans="1:16" x14ac:dyDescent="0.2">
      <c r="O108" s="207" t="s">
        <v>22</v>
      </c>
      <c r="P108" s="207"/>
    </row>
    <row r="110" spans="1:16" ht="13.5" thickBot="1" x14ac:dyDescent="0.25"/>
    <row r="111" spans="1:16" ht="16.5" thickBot="1" x14ac:dyDescent="0.3">
      <c r="A111" s="121" t="s">
        <v>18</v>
      </c>
      <c r="B111" s="121" t="s">
        <v>18</v>
      </c>
      <c r="C111" s="11">
        <v>6</v>
      </c>
      <c r="D111" s="29"/>
      <c r="E111" s="30"/>
      <c r="F111" s="11"/>
      <c r="G111" s="148"/>
      <c r="H111" s="11"/>
      <c r="I111" s="148"/>
      <c r="J111" s="119"/>
      <c r="K111" s="31"/>
      <c r="L111" s="11"/>
      <c r="N111" s="5" t="s">
        <v>589</v>
      </c>
      <c r="O111" s="206" t="s">
        <v>590</v>
      </c>
      <c r="P111" s="206"/>
    </row>
    <row r="112" spans="1:16" x14ac:dyDescent="0.2">
      <c r="A112" s="121" t="s">
        <v>18</v>
      </c>
      <c r="B112" s="121" t="s">
        <v>18</v>
      </c>
    </row>
    <row r="113" spans="2:16" x14ac:dyDescent="0.2">
      <c r="B113" s="121" t="s">
        <v>18</v>
      </c>
      <c r="O113" s="207" t="s">
        <v>20</v>
      </c>
      <c r="P113" s="207"/>
    </row>
    <row r="114" spans="2:16" x14ac:dyDescent="0.2">
      <c r="B114" s="121" t="s">
        <v>18</v>
      </c>
    </row>
    <row r="115" spans="2:16" x14ac:dyDescent="0.2">
      <c r="B115" s="121" t="s">
        <v>18</v>
      </c>
      <c r="O115" s="114">
        <v>2</v>
      </c>
      <c r="P115" s="115" t="s">
        <v>591</v>
      </c>
    </row>
    <row r="116" spans="2:16" x14ac:dyDescent="0.2">
      <c r="B116" s="121" t="s">
        <v>18</v>
      </c>
      <c r="O116" s="144" t="s">
        <v>344</v>
      </c>
      <c r="P116" s="147"/>
    </row>
    <row r="117" spans="2:16" x14ac:dyDescent="0.2">
      <c r="B117" s="121" t="s">
        <v>18</v>
      </c>
      <c r="O117" s="114">
        <v>4</v>
      </c>
      <c r="P117" s="115" t="s">
        <v>592</v>
      </c>
    </row>
    <row r="118" spans="2:16" x14ac:dyDescent="0.2">
      <c r="B118" s="121" t="s">
        <v>18</v>
      </c>
      <c r="O118" s="144" t="s">
        <v>344</v>
      </c>
      <c r="P118" s="147"/>
    </row>
    <row r="119" spans="2:16" x14ac:dyDescent="0.2">
      <c r="B119" s="121" t="s">
        <v>18</v>
      </c>
      <c r="O119" s="114">
        <v>6</v>
      </c>
      <c r="P119" s="115" t="s">
        <v>593</v>
      </c>
    </row>
    <row r="120" spans="2:16" x14ac:dyDescent="0.2">
      <c r="B120" s="121" t="s">
        <v>18</v>
      </c>
    </row>
    <row r="121" spans="2:16" x14ac:dyDescent="0.2">
      <c r="O121" s="207" t="s">
        <v>21</v>
      </c>
      <c r="P121" s="207"/>
    </row>
    <row r="123" spans="2:16" x14ac:dyDescent="0.2">
      <c r="O123" s="117"/>
    </row>
    <row r="124" spans="2:16" x14ac:dyDescent="0.2">
      <c r="O124" s="117"/>
    </row>
    <row r="126" spans="2:16" x14ac:dyDescent="0.2">
      <c r="O126" s="207" t="s">
        <v>22</v>
      </c>
      <c r="P126" s="207"/>
    </row>
    <row r="128" spans="2:16" ht="13.5" thickBot="1" x14ac:dyDescent="0.25"/>
    <row r="129" spans="1:16" ht="16.5" thickBot="1" x14ac:dyDescent="0.3">
      <c r="A129" s="121" t="s">
        <v>18</v>
      </c>
      <c r="B129" s="121" t="s">
        <v>18</v>
      </c>
      <c r="C129" s="11">
        <v>2</v>
      </c>
      <c r="D129" s="29"/>
      <c r="E129" s="30"/>
      <c r="F129" s="11"/>
      <c r="G129" s="148"/>
      <c r="H129" s="11"/>
      <c r="I129" s="148"/>
      <c r="J129" s="119"/>
      <c r="K129" s="31"/>
      <c r="L129" s="11"/>
      <c r="N129" s="5" t="s">
        <v>594</v>
      </c>
      <c r="O129" s="206" t="s">
        <v>595</v>
      </c>
      <c r="P129" s="206"/>
    </row>
    <row r="130" spans="1:16" x14ac:dyDescent="0.2">
      <c r="A130" s="121" t="s">
        <v>18</v>
      </c>
      <c r="B130" s="121" t="s">
        <v>18</v>
      </c>
    </row>
    <row r="131" spans="1:16" x14ac:dyDescent="0.2">
      <c r="B131" s="121" t="s">
        <v>18</v>
      </c>
      <c r="O131" s="207" t="s">
        <v>20</v>
      </c>
      <c r="P131" s="207"/>
    </row>
    <row r="132" spans="1:16" x14ac:dyDescent="0.2">
      <c r="B132" s="121" t="s">
        <v>18</v>
      </c>
    </row>
    <row r="133" spans="1:16" x14ac:dyDescent="0.2">
      <c r="B133" s="121" t="s">
        <v>18</v>
      </c>
      <c r="O133" s="114">
        <v>1</v>
      </c>
      <c r="P133" s="113" t="s">
        <v>596</v>
      </c>
    </row>
    <row r="134" spans="1:16" x14ac:dyDescent="0.2">
      <c r="B134" s="121" t="s">
        <v>18</v>
      </c>
      <c r="O134" s="144" t="s">
        <v>344</v>
      </c>
      <c r="P134" s="145"/>
    </row>
    <row r="135" spans="1:16" x14ac:dyDescent="0.2">
      <c r="B135" s="121" t="s">
        <v>18</v>
      </c>
      <c r="O135" s="114">
        <v>2</v>
      </c>
      <c r="P135" s="113" t="s">
        <v>597</v>
      </c>
    </row>
    <row r="136" spans="1:16" x14ac:dyDescent="0.2">
      <c r="B136" s="121" t="s">
        <v>18</v>
      </c>
    </row>
    <row r="137" spans="1:16" x14ac:dyDescent="0.2">
      <c r="O137" s="207" t="s">
        <v>21</v>
      </c>
      <c r="P137" s="207"/>
    </row>
    <row r="139" spans="1:16" x14ac:dyDescent="0.2">
      <c r="O139" s="117"/>
    </row>
    <row r="140" spans="1:16" x14ac:dyDescent="0.2">
      <c r="O140" s="117"/>
    </row>
    <row r="142" spans="1:16" x14ac:dyDescent="0.2">
      <c r="O142" s="207" t="s">
        <v>22</v>
      </c>
      <c r="P142" s="207"/>
    </row>
    <row r="144" spans="1:16" ht="13.5" thickBot="1" x14ac:dyDescent="0.25"/>
    <row r="145" spans="1:16" ht="16.5" thickBot="1" x14ac:dyDescent="0.3">
      <c r="A145" s="121" t="s">
        <v>18</v>
      </c>
      <c r="B145" s="121" t="s">
        <v>18</v>
      </c>
      <c r="C145" s="11">
        <v>5</v>
      </c>
      <c r="D145" s="29"/>
      <c r="E145" s="30"/>
      <c r="F145" s="11"/>
      <c r="G145" s="148"/>
      <c r="H145" s="11"/>
      <c r="I145" s="148"/>
      <c r="J145" s="119"/>
      <c r="K145" s="31"/>
      <c r="L145" s="11"/>
      <c r="N145" s="5" t="s">
        <v>598</v>
      </c>
      <c r="O145" s="206" t="s">
        <v>599</v>
      </c>
      <c r="P145" s="206"/>
    </row>
    <row r="146" spans="1:16" x14ac:dyDescent="0.2">
      <c r="A146" s="121" t="s">
        <v>18</v>
      </c>
      <c r="B146" s="121" t="s">
        <v>18</v>
      </c>
    </row>
    <row r="147" spans="1:16" x14ac:dyDescent="0.2">
      <c r="B147" s="121" t="s">
        <v>18</v>
      </c>
      <c r="O147" s="207" t="s">
        <v>20</v>
      </c>
      <c r="P147" s="207"/>
    </row>
    <row r="148" spans="1:16" x14ac:dyDescent="0.2">
      <c r="B148" s="121" t="s">
        <v>18</v>
      </c>
    </row>
    <row r="149" spans="1:16" ht="25.5" x14ac:dyDescent="0.2">
      <c r="B149" s="121" t="s">
        <v>18</v>
      </c>
      <c r="O149" s="114">
        <v>5</v>
      </c>
      <c r="P149" s="115" t="s">
        <v>600</v>
      </c>
    </row>
    <row r="150" spans="1:16" x14ac:dyDescent="0.2">
      <c r="B150" s="121" t="s">
        <v>18</v>
      </c>
    </row>
    <row r="151" spans="1:16" x14ac:dyDescent="0.2">
      <c r="O151" s="207" t="s">
        <v>21</v>
      </c>
      <c r="P151" s="207"/>
    </row>
    <row r="153" spans="1:16" x14ac:dyDescent="0.2">
      <c r="O153" s="117"/>
    </row>
    <row r="154" spans="1:16" x14ac:dyDescent="0.2">
      <c r="O154" s="117"/>
    </row>
    <row r="156" spans="1:16" x14ac:dyDescent="0.2">
      <c r="O156" s="207" t="s">
        <v>22</v>
      </c>
      <c r="P156" s="207"/>
    </row>
    <row r="158" spans="1:16" ht="13.5" thickBot="1" x14ac:dyDescent="0.25"/>
    <row r="159" spans="1:16" ht="16.5" thickBot="1" x14ac:dyDescent="0.3">
      <c r="A159" s="121" t="s">
        <v>18</v>
      </c>
      <c r="B159" s="121" t="s">
        <v>18</v>
      </c>
      <c r="C159" s="11">
        <v>3</v>
      </c>
      <c r="D159" s="29"/>
      <c r="E159" s="30"/>
      <c r="F159" s="11"/>
      <c r="G159" s="148"/>
      <c r="H159" s="11"/>
      <c r="I159" s="148"/>
      <c r="J159" s="119"/>
      <c r="K159" s="31"/>
      <c r="L159" s="11"/>
      <c r="N159" s="5" t="s">
        <v>601</v>
      </c>
      <c r="O159" s="206" t="s">
        <v>602</v>
      </c>
      <c r="P159" s="206"/>
    </row>
    <row r="160" spans="1:16" x14ac:dyDescent="0.2">
      <c r="A160" s="121" t="s">
        <v>18</v>
      </c>
      <c r="B160" s="121" t="s">
        <v>18</v>
      </c>
    </row>
    <row r="161" spans="1:16" x14ac:dyDescent="0.2">
      <c r="B161" s="121" t="s">
        <v>18</v>
      </c>
      <c r="O161" s="207" t="s">
        <v>20</v>
      </c>
      <c r="P161" s="207"/>
    </row>
    <row r="162" spans="1:16" x14ac:dyDescent="0.2">
      <c r="B162" s="121" t="s">
        <v>18</v>
      </c>
    </row>
    <row r="163" spans="1:16" x14ac:dyDescent="0.2">
      <c r="B163" s="121" t="s">
        <v>18</v>
      </c>
      <c r="O163" s="114">
        <v>3</v>
      </c>
      <c r="P163" s="113" t="s">
        <v>603</v>
      </c>
    </row>
    <row r="164" spans="1:16" x14ac:dyDescent="0.2">
      <c r="B164" s="121" t="s">
        <v>18</v>
      </c>
    </row>
    <row r="165" spans="1:16" x14ac:dyDescent="0.2">
      <c r="O165" s="207" t="s">
        <v>21</v>
      </c>
      <c r="P165" s="207"/>
    </row>
    <row r="167" spans="1:16" x14ac:dyDescent="0.2">
      <c r="O167" s="117"/>
    </row>
    <row r="168" spans="1:16" x14ac:dyDescent="0.2">
      <c r="O168" s="117"/>
    </row>
    <row r="170" spans="1:16" x14ac:dyDescent="0.2">
      <c r="O170" s="207" t="s">
        <v>22</v>
      </c>
      <c r="P170" s="207"/>
    </row>
    <row r="173" spans="1:16" ht="15.75" x14ac:dyDescent="0.25">
      <c r="A173" s="121" t="s">
        <v>18</v>
      </c>
      <c r="B173" s="121" t="s">
        <v>18</v>
      </c>
      <c r="C173" s="6"/>
      <c r="E173" s="6"/>
      <c r="F173" s="6"/>
      <c r="G173" s="6"/>
      <c r="H173" s="6"/>
      <c r="I173" s="6"/>
      <c r="J173" s="6"/>
      <c r="K173" s="6"/>
      <c r="L173" s="6"/>
      <c r="N173" s="7" t="s">
        <v>604</v>
      </c>
      <c r="O173" s="210" t="s">
        <v>605</v>
      </c>
      <c r="P173" s="210"/>
    </row>
    <row r="174" spans="1:16" x14ac:dyDescent="0.2">
      <c r="A174" s="121" t="s">
        <v>18</v>
      </c>
      <c r="B174" s="121" t="s">
        <v>18</v>
      </c>
    </row>
    <row r="175" spans="1:16" ht="15.75" x14ac:dyDescent="0.25">
      <c r="A175" s="121" t="s">
        <v>18</v>
      </c>
      <c r="B175" s="121" t="s">
        <v>18</v>
      </c>
      <c r="C175" s="8"/>
      <c r="E175" s="8"/>
      <c r="F175" s="8"/>
      <c r="G175" s="8"/>
      <c r="H175" s="8"/>
      <c r="I175" s="8"/>
      <c r="J175" s="8"/>
      <c r="K175" s="8"/>
      <c r="L175" s="8"/>
      <c r="N175" s="9" t="s">
        <v>606</v>
      </c>
      <c r="O175" s="208" t="s">
        <v>607</v>
      </c>
      <c r="P175" s="208"/>
    </row>
    <row r="176" spans="1:16" ht="13.5" thickBot="1" x14ac:dyDescent="0.25">
      <c r="A176" s="121" t="s">
        <v>18</v>
      </c>
      <c r="B176" s="121" t="s">
        <v>18</v>
      </c>
    </row>
    <row r="177" spans="1:16" ht="16.5" thickBot="1" x14ac:dyDescent="0.3">
      <c r="A177" s="121" t="s">
        <v>18</v>
      </c>
      <c r="B177" s="121" t="s">
        <v>18</v>
      </c>
      <c r="C177" s="11">
        <v>3</v>
      </c>
      <c r="D177" s="29"/>
      <c r="E177" s="30"/>
      <c r="F177" s="119"/>
      <c r="G177" s="148"/>
      <c r="H177" s="119"/>
      <c r="I177" s="31"/>
      <c r="J177" s="11"/>
      <c r="K177" s="11"/>
      <c r="L177" s="11"/>
      <c r="N177" s="5" t="s">
        <v>608</v>
      </c>
      <c r="O177" s="206" t="s">
        <v>609</v>
      </c>
      <c r="P177" s="206"/>
    </row>
    <row r="178" spans="1:16" x14ac:dyDescent="0.2">
      <c r="A178" s="121" t="s">
        <v>18</v>
      </c>
      <c r="B178" s="121" t="s">
        <v>18</v>
      </c>
    </row>
    <row r="179" spans="1:16" x14ac:dyDescent="0.2">
      <c r="B179" s="121" t="s">
        <v>18</v>
      </c>
      <c r="O179" s="207" t="s">
        <v>20</v>
      </c>
      <c r="P179" s="207"/>
    </row>
    <row r="180" spans="1:16" x14ac:dyDescent="0.2">
      <c r="B180" s="121" t="s">
        <v>18</v>
      </c>
    </row>
    <row r="181" spans="1:16" x14ac:dyDescent="0.2">
      <c r="B181" s="121" t="s">
        <v>18</v>
      </c>
      <c r="O181" s="114">
        <v>1</v>
      </c>
      <c r="P181" s="115" t="s">
        <v>610</v>
      </c>
    </row>
    <row r="182" spans="1:16" x14ac:dyDescent="0.2">
      <c r="B182" s="121" t="s">
        <v>18</v>
      </c>
      <c r="O182" s="144" t="s">
        <v>344</v>
      </c>
      <c r="P182" s="147"/>
    </row>
    <row r="183" spans="1:16" x14ac:dyDescent="0.2">
      <c r="B183" s="121" t="s">
        <v>18</v>
      </c>
      <c r="O183" s="114">
        <v>3</v>
      </c>
      <c r="P183" s="115" t="s">
        <v>611</v>
      </c>
    </row>
    <row r="184" spans="1:16" x14ac:dyDescent="0.2">
      <c r="B184" s="121" t="s">
        <v>18</v>
      </c>
    </row>
    <row r="185" spans="1:16" x14ac:dyDescent="0.2">
      <c r="O185" s="207" t="s">
        <v>21</v>
      </c>
      <c r="P185" s="207"/>
    </row>
    <row r="187" spans="1:16" x14ac:dyDescent="0.2">
      <c r="O187" s="117"/>
    </row>
    <row r="188" spans="1:16" x14ac:dyDescent="0.2">
      <c r="O188" s="117"/>
    </row>
    <row r="190" spans="1:16" x14ac:dyDescent="0.2">
      <c r="O190" s="207" t="s">
        <v>22</v>
      </c>
      <c r="P190" s="207"/>
    </row>
    <row r="192" spans="1:16" ht="13.5" thickBot="1" x14ac:dyDescent="0.25"/>
    <row r="193" spans="1:16" ht="16.5" thickBot="1" x14ac:dyDescent="0.3">
      <c r="A193" s="121" t="s">
        <v>18</v>
      </c>
      <c r="B193" s="121" t="s">
        <v>18</v>
      </c>
      <c r="C193" s="11">
        <v>4</v>
      </c>
      <c r="D193" s="29"/>
      <c r="E193" s="30"/>
      <c r="F193" s="11"/>
      <c r="G193" s="148"/>
      <c r="H193" s="11"/>
      <c r="I193" s="148"/>
      <c r="J193" s="119"/>
      <c r="K193" s="31"/>
      <c r="L193" s="11"/>
      <c r="N193" s="5" t="s">
        <v>612</v>
      </c>
      <c r="O193" s="206" t="s">
        <v>613</v>
      </c>
      <c r="P193" s="206"/>
    </row>
    <row r="194" spans="1:16" x14ac:dyDescent="0.2">
      <c r="A194" s="121" t="s">
        <v>18</v>
      </c>
      <c r="B194" s="121" t="s">
        <v>18</v>
      </c>
    </row>
    <row r="195" spans="1:16" x14ac:dyDescent="0.2">
      <c r="B195" s="121" t="s">
        <v>18</v>
      </c>
      <c r="O195" s="207" t="s">
        <v>20</v>
      </c>
      <c r="P195" s="207"/>
    </row>
    <row r="196" spans="1:16" x14ac:dyDescent="0.2">
      <c r="B196" s="121" t="s">
        <v>18</v>
      </c>
    </row>
    <row r="197" spans="1:16" x14ac:dyDescent="0.2">
      <c r="B197" s="121" t="s">
        <v>18</v>
      </c>
      <c r="O197" s="114">
        <v>2</v>
      </c>
      <c r="P197" s="113" t="s">
        <v>614</v>
      </c>
    </row>
    <row r="198" spans="1:16" x14ac:dyDescent="0.2">
      <c r="B198" s="121" t="s">
        <v>18</v>
      </c>
      <c r="O198" s="114">
        <v>2</v>
      </c>
      <c r="P198" s="115" t="s">
        <v>615</v>
      </c>
    </row>
    <row r="199" spans="1:16" x14ac:dyDescent="0.2">
      <c r="B199" s="121" t="s">
        <v>18</v>
      </c>
    </row>
    <row r="200" spans="1:16" x14ac:dyDescent="0.2">
      <c r="O200" s="207" t="s">
        <v>21</v>
      </c>
      <c r="P200" s="207"/>
    </row>
    <row r="202" spans="1:16" x14ac:dyDescent="0.2">
      <c r="O202" s="117"/>
    </row>
    <row r="203" spans="1:16" x14ac:dyDescent="0.2">
      <c r="O203" s="117"/>
    </row>
    <row r="205" spans="1:16" x14ac:dyDescent="0.2">
      <c r="O205" s="207" t="s">
        <v>22</v>
      </c>
      <c r="P205" s="207"/>
    </row>
    <row r="208" spans="1:16" ht="15.75" x14ac:dyDescent="0.25">
      <c r="A208" s="121" t="s">
        <v>18</v>
      </c>
      <c r="B208" s="121" t="s">
        <v>18</v>
      </c>
      <c r="C208" s="8"/>
      <c r="E208" s="8"/>
      <c r="F208" s="8"/>
      <c r="G208" s="8"/>
      <c r="H208" s="8"/>
      <c r="I208" s="8"/>
      <c r="J208" s="8"/>
      <c r="K208" s="8"/>
      <c r="L208" s="8"/>
      <c r="N208" s="9" t="s">
        <v>616</v>
      </c>
      <c r="O208" s="208" t="s">
        <v>617</v>
      </c>
      <c r="P208" s="208"/>
    </row>
    <row r="209" spans="1:16" ht="13.5" thickBot="1" x14ac:dyDescent="0.25">
      <c r="A209" s="121" t="s">
        <v>18</v>
      </c>
      <c r="B209" s="121" t="s">
        <v>18</v>
      </c>
    </row>
    <row r="210" spans="1:16" ht="16.5" thickBot="1" x14ac:dyDescent="0.3">
      <c r="A210" s="121" t="s">
        <v>18</v>
      </c>
      <c r="B210" s="121" t="s">
        <v>18</v>
      </c>
      <c r="C210" s="11">
        <v>3</v>
      </c>
      <c r="D210" s="29"/>
      <c r="E210" s="30"/>
      <c r="F210" s="119"/>
      <c r="G210" s="148"/>
      <c r="H210" s="119"/>
      <c r="I210" s="148"/>
      <c r="J210" s="11"/>
      <c r="K210" s="31"/>
      <c r="L210" s="11"/>
      <c r="N210" s="5" t="s">
        <v>618</v>
      </c>
      <c r="O210" s="206" t="s">
        <v>619</v>
      </c>
      <c r="P210" s="206"/>
    </row>
    <row r="211" spans="1:16" x14ac:dyDescent="0.2">
      <c r="A211" s="121" t="s">
        <v>18</v>
      </c>
      <c r="B211" s="121" t="s">
        <v>18</v>
      </c>
    </row>
    <row r="212" spans="1:16" x14ac:dyDescent="0.2">
      <c r="B212" s="121" t="s">
        <v>18</v>
      </c>
      <c r="O212" s="207" t="s">
        <v>20</v>
      </c>
      <c r="P212" s="207"/>
    </row>
    <row r="213" spans="1:16" x14ac:dyDescent="0.2">
      <c r="B213" s="121" t="s">
        <v>18</v>
      </c>
    </row>
    <row r="214" spans="1:16" x14ac:dyDescent="0.2">
      <c r="B214" s="121" t="s">
        <v>18</v>
      </c>
      <c r="O214" s="114">
        <v>2</v>
      </c>
      <c r="P214" s="115" t="s">
        <v>620</v>
      </c>
    </row>
    <row r="215" spans="1:16" x14ac:dyDescent="0.2">
      <c r="B215" s="121" t="s">
        <v>18</v>
      </c>
      <c r="O215" s="114">
        <v>1</v>
      </c>
      <c r="P215" s="115" t="s">
        <v>621</v>
      </c>
    </row>
    <row r="216" spans="1:16" x14ac:dyDescent="0.2">
      <c r="B216" s="121" t="s">
        <v>18</v>
      </c>
    </row>
    <row r="217" spans="1:16" x14ac:dyDescent="0.2">
      <c r="O217" s="207" t="s">
        <v>21</v>
      </c>
      <c r="P217" s="207"/>
    </row>
    <row r="219" spans="1:16" x14ac:dyDescent="0.2">
      <c r="O219" s="117"/>
    </row>
    <row r="220" spans="1:16" x14ac:dyDescent="0.2">
      <c r="O220" s="117"/>
    </row>
    <row r="222" spans="1:16" x14ac:dyDescent="0.2">
      <c r="O222" s="207" t="s">
        <v>22</v>
      </c>
      <c r="P222" s="207"/>
    </row>
    <row r="225" spans="1:16" ht="15.75" x14ac:dyDescent="0.25">
      <c r="A225" s="121" t="s">
        <v>18</v>
      </c>
      <c r="B225" s="121" t="s">
        <v>18</v>
      </c>
      <c r="C225" s="6"/>
      <c r="E225" s="6"/>
      <c r="F225" s="6"/>
      <c r="G225" s="6"/>
      <c r="H225" s="6"/>
      <c r="I225" s="6"/>
      <c r="J225" s="6"/>
      <c r="K225" s="6"/>
      <c r="L225" s="6"/>
      <c r="N225" s="7" t="s">
        <v>622</v>
      </c>
      <c r="O225" s="210" t="s">
        <v>623</v>
      </c>
      <c r="P225" s="210"/>
    </row>
    <row r="226" spans="1:16" ht="13.5" thickBot="1" x14ac:dyDescent="0.25">
      <c r="A226" s="121" t="s">
        <v>18</v>
      </c>
      <c r="B226" s="121" t="s">
        <v>18</v>
      </c>
    </row>
    <row r="227" spans="1:16" ht="16.5" thickBot="1" x14ac:dyDescent="0.3">
      <c r="A227" s="121" t="s">
        <v>18</v>
      </c>
      <c r="B227" s="121" t="s">
        <v>18</v>
      </c>
      <c r="C227" s="11">
        <v>6</v>
      </c>
      <c r="D227" s="29"/>
      <c r="E227" s="30"/>
      <c r="F227" s="11"/>
      <c r="G227" s="148"/>
      <c r="H227" s="11"/>
      <c r="I227" s="148"/>
      <c r="J227" s="119"/>
      <c r="K227" s="31"/>
      <c r="L227" s="11"/>
      <c r="N227" s="5" t="s">
        <v>624</v>
      </c>
      <c r="O227" s="206" t="s">
        <v>625</v>
      </c>
      <c r="P227" s="206"/>
    </row>
    <row r="228" spans="1:16" x14ac:dyDescent="0.2">
      <c r="A228" s="121" t="s">
        <v>18</v>
      </c>
      <c r="B228" s="121" t="s">
        <v>18</v>
      </c>
    </row>
    <row r="229" spans="1:16" x14ac:dyDescent="0.2">
      <c r="B229" s="121" t="s">
        <v>18</v>
      </c>
      <c r="O229" s="207" t="s">
        <v>20</v>
      </c>
      <c r="P229" s="207"/>
    </row>
    <row r="230" spans="1:16" x14ac:dyDescent="0.2">
      <c r="B230" s="121" t="s">
        <v>18</v>
      </c>
    </row>
    <row r="231" spans="1:16" x14ac:dyDescent="0.2">
      <c r="B231" s="121" t="s">
        <v>18</v>
      </c>
      <c r="O231" s="114">
        <v>6</v>
      </c>
      <c r="P231" s="115" t="s">
        <v>626</v>
      </c>
    </row>
    <row r="232" spans="1:16" x14ac:dyDescent="0.2">
      <c r="B232" s="121" t="s">
        <v>18</v>
      </c>
    </row>
    <row r="233" spans="1:16" x14ac:dyDescent="0.2">
      <c r="O233" s="207" t="s">
        <v>21</v>
      </c>
      <c r="P233" s="207"/>
    </row>
    <row r="235" spans="1:16" x14ac:dyDescent="0.2">
      <c r="O235" s="117"/>
    </row>
    <row r="236" spans="1:16" x14ac:dyDescent="0.2">
      <c r="O236" s="117"/>
    </row>
    <row r="238" spans="1:16" x14ac:dyDescent="0.2">
      <c r="O238" s="207" t="s">
        <v>22</v>
      </c>
      <c r="P238" s="207"/>
    </row>
    <row r="240" spans="1:16" ht="13.5" thickBot="1" x14ac:dyDescent="0.25"/>
    <row r="241" spans="1:16" ht="16.5" thickBot="1" x14ac:dyDescent="0.3">
      <c r="A241" s="121" t="s">
        <v>18</v>
      </c>
      <c r="B241" s="121" t="s">
        <v>18</v>
      </c>
      <c r="C241" s="11">
        <v>3</v>
      </c>
      <c r="D241" s="29"/>
      <c r="E241" s="30"/>
      <c r="F241" s="11"/>
      <c r="G241" s="148"/>
      <c r="H241" s="30"/>
      <c r="I241" s="119"/>
      <c r="J241" s="31"/>
      <c r="K241" s="31"/>
      <c r="L241" s="11"/>
      <c r="N241" s="5" t="s">
        <v>627</v>
      </c>
      <c r="O241" s="206" t="s">
        <v>628</v>
      </c>
      <c r="P241" s="206"/>
    </row>
    <row r="242" spans="1:16" x14ac:dyDescent="0.2">
      <c r="A242" s="121" t="s">
        <v>18</v>
      </c>
      <c r="B242" s="121" t="s">
        <v>18</v>
      </c>
    </row>
    <row r="243" spans="1:16" x14ac:dyDescent="0.2">
      <c r="B243" s="121" t="s">
        <v>18</v>
      </c>
      <c r="O243" s="207" t="s">
        <v>20</v>
      </c>
      <c r="P243" s="207"/>
    </row>
    <row r="244" spans="1:16" x14ac:dyDescent="0.2">
      <c r="B244" s="121" t="s">
        <v>18</v>
      </c>
    </row>
    <row r="245" spans="1:16" ht="25.5" x14ac:dyDescent="0.2">
      <c r="B245" s="121" t="s">
        <v>18</v>
      </c>
      <c r="O245" s="114">
        <v>1</v>
      </c>
      <c r="P245" s="115" t="s">
        <v>629</v>
      </c>
    </row>
    <row r="246" spans="1:16" x14ac:dyDescent="0.2">
      <c r="B246" s="121" t="s">
        <v>18</v>
      </c>
      <c r="O246" s="114">
        <v>1</v>
      </c>
      <c r="P246" s="115" t="s">
        <v>630</v>
      </c>
    </row>
    <row r="247" spans="1:16" x14ac:dyDescent="0.2">
      <c r="B247" s="121" t="s">
        <v>18</v>
      </c>
      <c r="O247" s="114">
        <v>1</v>
      </c>
      <c r="P247" s="115" t="s">
        <v>631</v>
      </c>
    </row>
    <row r="248" spans="1:16" x14ac:dyDescent="0.2">
      <c r="B248" s="121" t="s">
        <v>18</v>
      </c>
    </row>
    <row r="249" spans="1:16" x14ac:dyDescent="0.2">
      <c r="O249" s="207" t="s">
        <v>21</v>
      </c>
      <c r="P249" s="207"/>
    </row>
    <row r="251" spans="1:16" x14ac:dyDescent="0.2">
      <c r="O251" s="117"/>
    </row>
    <row r="252" spans="1:16" x14ac:dyDescent="0.2">
      <c r="O252" s="117"/>
    </row>
    <row r="254" spans="1:16" x14ac:dyDescent="0.2">
      <c r="O254" s="207" t="s">
        <v>22</v>
      </c>
      <c r="P254" s="207"/>
    </row>
    <row r="256" spans="1:16" ht="13.5" thickBot="1" x14ac:dyDescent="0.25"/>
    <row r="257" spans="1:16" ht="16.5" thickBot="1" x14ac:dyDescent="0.3">
      <c r="A257" s="121" t="s">
        <v>18</v>
      </c>
      <c r="B257" s="121" t="s">
        <v>18</v>
      </c>
      <c r="C257" s="11">
        <v>1</v>
      </c>
      <c r="D257" s="29"/>
      <c r="E257" s="30"/>
      <c r="F257" s="11"/>
      <c r="G257" s="148"/>
      <c r="H257" s="30"/>
      <c r="I257" s="11"/>
      <c r="J257" s="31"/>
      <c r="K257" s="148"/>
      <c r="L257" s="119"/>
      <c r="N257" s="5" t="s">
        <v>632</v>
      </c>
      <c r="O257" s="206" t="s">
        <v>633</v>
      </c>
      <c r="P257" s="206"/>
    </row>
    <row r="258" spans="1:16" x14ac:dyDescent="0.2">
      <c r="A258" s="121" t="s">
        <v>18</v>
      </c>
      <c r="B258" s="121" t="s">
        <v>18</v>
      </c>
    </row>
    <row r="259" spans="1:16" x14ac:dyDescent="0.2">
      <c r="B259" s="121" t="s">
        <v>18</v>
      </c>
      <c r="O259" s="207" t="s">
        <v>20</v>
      </c>
      <c r="P259" s="207"/>
    </row>
    <row r="260" spans="1:16" x14ac:dyDescent="0.2">
      <c r="B260" s="121" t="s">
        <v>18</v>
      </c>
    </row>
    <row r="261" spans="1:16" x14ac:dyDescent="0.2">
      <c r="B261" s="121" t="s">
        <v>18</v>
      </c>
      <c r="O261" s="114">
        <v>1</v>
      </c>
      <c r="P261" s="115" t="s">
        <v>634</v>
      </c>
    </row>
    <row r="262" spans="1:16" x14ac:dyDescent="0.2">
      <c r="B262" s="121" t="s">
        <v>18</v>
      </c>
    </row>
    <row r="263" spans="1:16" x14ac:dyDescent="0.2">
      <c r="O263" s="207" t="s">
        <v>21</v>
      </c>
      <c r="P263" s="207"/>
    </row>
    <row r="265" spans="1:16" x14ac:dyDescent="0.2">
      <c r="O265" s="117"/>
    </row>
    <row r="266" spans="1:16" x14ac:dyDescent="0.2">
      <c r="O266" s="117"/>
    </row>
    <row r="268" spans="1:16" x14ac:dyDescent="0.2">
      <c r="O268" s="207" t="s">
        <v>22</v>
      </c>
      <c r="P268" s="207"/>
    </row>
    <row r="271" spans="1:16" ht="15.75" x14ac:dyDescent="0.25">
      <c r="A271" s="121" t="s">
        <v>18</v>
      </c>
      <c r="B271" s="121" t="s">
        <v>18</v>
      </c>
      <c r="C271" s="6"/>
      <c r="E271" s="6"/>
      <c r="F271" s="6"/>
      <c r="G271" s="6"/>
      <c r="H271" s="6"/>
      <c r="I271" s="6"/>
      <c r="J271" s="6"/>
      <c r="K271" s="6"/>
      <c r="L271" s="6"/>
      <c r="N271" s="7" t="s">
        <v>635</v>
      </c>
      <c r="O271" s="210" t="s">
        <v>636</v>
      </c>
      <c r="P271" s="210"/>
    </row>
    <row r="272" spans="1:16" ht="13.5" thickBot="1" x14ac:dyDescent="0.25">
      <c r="A272" s="121" t="s">
        <v>18</v>
      </c>
      <c r="B272" s="121" t="s">
        <v>18</v>
      </c>
    </row>
    <row r="273" spans="1:16" ht="16.5" thickBot="1" x14ac:dyDescent="0.3">
      <c r="A273" s="121" t="s">
        <v>18</v>
      </c>
      <c r="B273" s="121" t="s">
        <v>18</v>
      </c>
      <c r="C273" s="11">
        <v>3</v>
      </c>
      <c r="D273" s="29"/>
      <c r="E273" s="30"/>
      <c r="F273" s="11"/>
      <c r="G273" s="148"/>
      <c r="H273" s="11"/>
      <c r="I273" s="148"/>
      <c r="J273" s="11"/>
      <c r="K273" s="148"/>
      <c r="L273" s="119"/>
      <c r="N273" s="5" t="s">
        <v>637</v>
      </c>
      <c r="O273" s="206" t="s">
        <v>638</v>
      </c>
      <c r="P273" s="206"/>
    </row>
    <row r="274" spans="1:16" x14ac:dyDescent="0.2">
      <c r="A274" s="121" t="s">
        <v>18</v>
      </c>
      <c r="B274" s="121" t="s">
        <v>18</v>
      </c>
    </row>
    <row r="275" spans="1:16" x14ac:dyDescent="0.2">
      <c r="B275" s="121" t="s">
        <v>18</v>
      </c>
      <c r="O275" s="207" t="s">
        <v>20</v>
      </c>
      <c r="P275" s="207"/>
    </row>
    <row r="276" spans="1:16" x14ac:dyDescent="0.2">
      <c r="B276" s="121" t="s">
        <v>18</v>
      </c>
    </row>
    <row r="277" spans="1:16" x14ac:dyDescent="0.2">
      <c r="B277" s="121" t="s">
        <v>18</v>
      </c>
      <c r="O277" s="114">
        <v>3</v>
      </c>
      <c r="P277" s="115" t="s">
        <v>639</v>
      </c>
    </row>
    <row r="278" spans="1:16" x14ac:dyDescent="0.2">
      <c r="B278" s="121" t="s">
        <v>18</v>
      </c>
    </row>
    <row r="279" spans="1:16" x14ac:dyDescent="0.2">
      <c r="O279" s="207" t="s">
        <v>21</v>
      </c>
      <c r="P279" s="207"/>
    </row>
    <row r="281" spans="1:16" x14ac:dyDescent="0.2">
      <c r="O281" s="117"/>
    </row>
    <row r="282" spans="1:16" x14ac:dyDescent="0.2">
      <c r="O282" s="117"/>
    </row>
    <row r="284" spans="1:16" x14ac:dyDescent="0.2">
      <c r="O284" s="207" t="s">
        <v>22</v>
      </c>
      <c r="P284" s="207"/>
    </row>
  </sheetData>
  <autoFilter ref="A1:B284"/>
  <mergeCells count="78">
    <mergeCell ref="O275:P275"/>
    <mergeCell ref="O279:P279"/>
    <mergeCell ref="O284:P284"/>
    <mergeCell ref="O259:P259"/>
    <mergeCell ref="O263:P263"/>
    <mergeCell ref="O268:P268"/>
    <mergeCell ref="O271:P271"/>
    <mergeCell ref="O273:P273"/>
    <mergeCell ref="O241:P241"/>
    <mergeCell ref="O243:P243"/>
    <mergeCell ref="O249:P249"/>
    <mergeCell ref="O254:P254"/>
    <mergeCell ref="O257:P257"/>
    <mergeCell ref="O227:P227"/>
    <mergeCell ref="O229:P229"/>
    <mergeCell ref="O233:P233"/>
    <mergeCell ref="O238:P238"/>
    <mergeCell ref="O210:P210"/>
    <mergeCell ref="O212:P212"/>
    <mergeCell ref="O217:P217"/>
    <mergeCell ref="O222:P222"/>
    <mergeCell ref="O225:P225"/>
    <mergeCell ref="O193:P193"/>
    <mergeCell ref="O195:P195"/>
    <mergeCell ref="O200:P200"/>
    <mergeCell ref="O205:P205"/>
    <mergeCell ref="O208:P208"/>
    <mergeCell ref="O175:P175"/>
    <mergeCell ref="O177:P177"/>
    <mergeCell ref="O179:P179"/>
    <mergeCell ref="O185:P185"/>
    <mergeCell ref="O190:P190"/>
    <mergeCell ref="O159:P159"/>
    <mergeCell ref="O161:P161"/>
    <mergeCell ref="O165:P165"/>
    <mergeCell ref="O170:P170"/>
    <mergeCell ref="O173:P173"/>
    <mergeCell ref="O142:P142"/>
    <mergeCell ref="O145:P145"/>
    <mergeCell ref="O147:P147"/>
    <mergeCell ref="O151:P151"/>
    <mergeCell ref="O156:P156"/>
    <mergeCell ref="O121:P121"/>
    <mergeCell ref="O126:P126"/>
    <mergeCell ref="O129:P129"/>
    <mergeCell ref="O131:P131"/>
    <mergeCell ref="O137:P137"/>
    <mergeCell ref="O94:P94"/>
    <mergeCell ref="O103:P103"/>
    <mergeCell ref="O108:P108"/>
    <mergeCell ref="O111:P111"/>
    <mergeCell ref="O113:P113"/>
    <mergeCell ref="O74:P74"/>
    <mergeCell ref="O76:P76"/>
    <mergeCell ref="O84:P84"/>
    <mergeCell ref="O89:P89"/>
    <mergeCell ref="O92:P92"/>
    <mergeCell ref="O57:P57"/>
    <mergeCell ref="O59:P59"/>
    <mergeCell ref="O64:P64"/>
    <mergeCell ref="O69:P69"/>
    <mergeCell ref="O72:P72"/>
    <mergeCell ref="O40:P40"/>
    <mergeCell ref="O42:P42"/>
    <mergeCell ref="O44:P44"/>
    <mergeCell ref="O49:P49"/>
    <mergeCell ref="O54:P54"/>
    <mergeCell ref="O23:P23"/>
    <mergeCell ref="O25:P25"/>
    <mergeCell ref="O30:P30"/>
    <mergeCell ref="O35:P35"/>
    <mergeCell ref="O38:P38"/>
    <mergeCell ref="O20:P20"/>
    <mergeCell ref="O2:P2"/>
    <mergeCell ref="O6:P6"/>
    <mergeCell ref="O8:P8"/>
    <mergeCell ref="O10:P10"/>
    <mergeCell ref="O15:P15"/>
  </mergeCells>
  <dataValidations count="1">
    <dataValidation type="list" allowBlank="1" showInputMessage="1" showErrorMessage="1" sqref="E8:L8">
      <formula1>"V,X"</formula1>
    </dataValidation>
  </dataValidation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opLeftCell="A112" zoomScaleNormal="100" workbookViewId="0">
      <selection activeCell="I137" sqref="I137"/>
    </sheetView>
  </sheetViews>
  <sheetFormatPr defaultRowHeight="12.75" x14ac:dyDescent="0.2"/>
  <cols>
    <col min="1" max="2" width="3.28515625" style="161" bestFit="1" customWidth="1"/>
    <col min="3" max="3" width="9.140625" style="1"/>
    <col min="4" max="4" width="2.7109375" style="1" customWidth="1"/>
    <col min="5" max="12" width="6.7109375" style="1" customWidth="1"/>
    <col min="13" max="13" width="2.7109375" style="1" customWidth="1"/>
    <col min="14" max="14" width="9.140625" style="1"/>
    <col min="15" max="15" width="3" style="123" bestFit="1" customWidth="1"/>
    <col min="16" max="16" width="111.28515625" style="1" customWidth="1"/>
    <col min="17" max="16384" width="9.140625" style="1"/>
  </cols>
  <sheetData>
    <row r="1" spans="1:16" ht="125.25" customHeight="1" thickBot="1" x14ac:dyDescent="0.25">
      <c r="A1" s="160" t="s">
        <v>0</v>
      </c>
      <c r="B1" s="160" t="s">
        <v>1</v>
      </c>
      <c r="C1" s="2"/>
      <c r="D1" s="2"/>
      <c r="E1" s="55" t="s">
        <v>2</v>
      </c>
      <c r="F1" s="55" t="s">
        <v>3</v>
      </c>
      <c r="G1" s="55" t="s">
        <v>4</v>
      </c>
      <c r="H1" s="55" t="s">
        <v>5</v>
      </c>
      <c r="I1" s="55" t="s">
        <v>6</v>
      </c>
      <c r="J1" s="55" t="s">
        <v>7</v>
      </c>
      <c r="K1" s="55" t="s">
        <v>8</v>
      </c>
      <c r="L1" s="55" t="s">
        <v>9</v>
      </c>
    </row>
    <row r="2" spans="1:16" ht="27" thickTop="1" thickBot="1" x14ac:dyDescent="0.4">
      <c r="A2" s="161" t="s">
        <v>18</v>
      </c>
      <c r="B2" s="161" t="s">
        <v>18</v>
      </c>
      <c r="C2" s="89" t="s">
        <v>19</v>
      </c>
      <c r="D2" s="10"/>
      <c r="E2" s="90" t="s">
        <v>10</v>
      </c>
      <c r="F2" s="91" t="s">
        <v>11</v>
      </c>
      <c r="G2" s="91" t="s">
        <v>12</v>
      </c>
      <c r="H2" s="91" t="s">
        <v>13</v>
      </c>
      <c r="I2" s="91" t="s">
        <v>14</v>
      </c>
      <c r="J2" s="91" t="s">
        <v>15</v>
      </c>
      <c r="K2" s="91" t="s">
        <v>16</v>
      </c>
      <c r="L2" s="91" t="s">
        <v>17</v>
      </c>
      <c r="N2" s="20" t="s">
        <v>35</v>
      </c>
      <c r="O2" s="221" t="s">
        <v>36</v>
      </c>
      <c r="P2" s="221"/>
    </row>
    <row r="3" spans="1:16" ht="14.25" thickTop="1" thickBot="1" x14ac:dyDescent="0.25">
      <c r="A3" s="161" t="s">
        <v>18</v>
      </c>
      <c r="B3" s="161" t="s">
        <v>18</v>
      </c>
      <c r="C3" s="88">
        <v>160</v>
      </c>
      <c r="E3" s="93">
        <f>IF(E8="X",-20,0)+IF(E22="X",-20,0)+IF(E37="X",-20,0)+E58+E72+IF(E88="X",-20,E88)+IF(E103="X",-20,E103)+IF(E124="X",-20,E124)</f>
        <v>0</v>
      </c>
      <c r="F3" s="93">
        <f t="shared" ref="F3:L3" si="0">IF(F8="X",-20,0)+IF(F22="X",-20,0)+IF(F37="X",-20,0)+F58+F72+IF(F88="X",-20,F88)+IF(F103="X",-20,F103)+IF(F124="X",-20,F124)</f>
        <v>0</v>
      </c>
      <c r="G3" s="93">
        <f t="shared" si="0"/>
        <v>0</v>
      </c>
      <c r="H3" s="93">
        <f t="shared" si="0"/>
        <v>0</v>
      </c>
      <c r="I3" s="93">
        <f t="shared" si="0"/>
        <v>0</v>
      </c>
      <c r="J3" s="93">
        <f t="shared" si="0"/>
        <v>0</v>
      </c>
      <c r="K3" s="93">
        <f t="shared" si="0"/>
        <v>0</v>
      </c>
      <c r="L3" s="93">
        <f t="shared" si="0"/>
        <v>0</v>
      </c>
    </row>
    <row r="4" spans="1:16" ht="14.25" thickTop="1" thickBot="1" x14ac:dyDescent="0.25">
      <c r="A4" s="161" t="s">
        <v>18</v>
      </c>
      <c r="B4" s="161" t="s">
        <v>18</v>
      </c>
      <c r="E4" s="88">
        <f>$C$3</f>
        <v>160</v>
      </c>
      <c r="F4" s="92">
        <f t="shared" ref="F4:L4" si="1">$C$3</f>
        <v>160</v>
      </c>
      <c r="G4" s="92">
        <f t="shared" si="1"/>
        <v>160</v>
      </c>
      <c r="H4" s="92">
        <f t="shared" si="1"/>
        <v>160</v>
      </c>
      <c r="I4" s="92">
        <f t="shared" si="1"/>
        <v>160</v>
      </c>
      <c r="J4" s="92">
        <f t="shared" si="1"/>
        <v>160</v>
      </c>
      <c r="K4" s="92">
        <f t="shared" si="1"/>
        <v>160</v>
      </c>
      <c r="L4" s="92">
        <f t="shared" si="1"/>
        <v>160</v>
      </c>
    </row>
    <row r="5" spans="1:16" ht="13.5" thickTop="1" x14ac:dyDescent="0.2">
      <c r="A5" s="161" t="s">
        <v>18</v>
      </c>
      <c r="B5" s="161" t="s">
        <v>18</v>
      </c>
    </row>
    <row r="6" spans="1:16" ht="15.75" x14ac:dyDescent="0.25">
      <c r="A6" s="161" t="s">
        <v>18</v>
      </c>
      <c r="B6" s="161" t="s">
        <v>18</v>
      </c>
      <c r="C6" s="6"/>
      <c r="E6" s="6"/>
      <c r="F6" s="6"/>
      <c r="G6" s="6"/>
      <c r="H6" s="6"/>
      <c r="I6" s="6"/>
      <c r="J6" s="6"/>
      <c r="K6" s="6"/>
      <c r="L6" s="6"/>
      <c r="N6" s="7" t="s">
        <v>640</v>
      </c>
      <c r="O6" s="210" t="s">
        <v>362</v>
      </c>
      <c r="P6" s="210"/>
    </row>
    <row r="7" spans="1:16" ht="13.5" thickBot="1" x14ac:dyDescent="0.25">
      <c r="A7" s="161" t="s">
        <v>18</v>
      </c>
      <c r="B7" s="161" t="s">
        <v>18</v>
      </c>
    </row>
    <row r="8" spans="1:16" ht="16.5" thickBot="1" x14ac:dyDescent="0.3">
      <c r="A8" s="161" t="s">
        <v>18</v>
      </c>
      <c r="B8" s="161" t="s">
        <v>18</v>
      </c>
      <c r="C8" s="11" t="s">
        <v>138</v>
      </c>
      <c r="D8" s="2"/>
      <c r="E8" s="30"/>
      <c r="F8" s="119"/>
      <c r="G8" s="119"/>
      <c r="H8" s="119"/>
      <c r="I8" s="119"/>
      <c r="J8" s="119"/>
      <c r="K8" s="119"/>
      <c r="L8" s="119"/>
      <c r="N8" s="5" t="s">
        <v>641</v>
      </c>
      <c r="O8" s="206" t="s">
        <v>642</v>
      </c>
      <c r="P8" s="206"/>
    </row>
    <row r="9" spans="1:16" x14ac:dyDescent="0.2">
      <c r="A9" s="161" t="s">
        <v>18</v>
      </c>
      <c r="B9" s="161" t="s">
        <v>18</v>
      </c>
    </row>
    <row r="10" spans="1:16" x14ac:dyDescent="0.2">
      <c r="B10" s="161" t="s">
        <v>18</v>
      </c>
      <c r="O10" s="207" t="s">
        <v>20</v>
      </c>
      <c r="P10" s="207"/>
    </row>
    <row r="11" spans="1:16" x14ac:dyDescent="0.2">
      <c r="B11" s="161" t="s">
        <v>18</v>
      </c>
    </row>
    <row r="12" spans="1:16" x14ac:dyDescent="0.2">
      <c r="B12" s="161" t="s">
        <v>18</v>
      </c>
      <c r="O12" s="114" t="s">
        <v>139</v>
      </c>
      <c r="P12" s="115" t="s">
        <v>647</v>
      </c>
    </row>
    <row r="13" spans="1:16" x14ac:dyDescent="0.2">
      <c r="B13" s="161" t="s">
        <v>18</v>
      </c>
    </row>
    <row r="14" spans="1:16" x14ac:dyDescent="0.2">
      <c r="O14" s="207" t="s">
        <v>21</v>
      </c>
      <c r="P14" s="207"/>
    </row>
    <row r="16" spans="1:16" x14ac:dyDescent="0.2">
      <c r="O16" s="117"/>
    </row>
    <row r="17" spans="1:16" x14ac:dyDescent="0.2">
      <c r="O17" s="117"/>
    </row>
    <row r="19" spans="1:16" x14ac:dyDescent="0.2">
      <c r="O19" s="207" t="s">
        <v>22</v>
      </c>
      <c r="P19" s="207"/>
    </row>
    <row r="21" spans="1:16" ht="13.5" thickBot="1" x14ac:dyDescent="0.25"/>
    <row r="22" spans="1:16" ht="16.5" thickBot="1" x14ac:dyDescent="0.3">
      <c r="A22" s="161" t="s">
        <v>18</v>
      </c>
      <c r="B22" s="161" t="s">
        <v>18</v>
      </c>
      <c r="C22" s="11" t="s">
        <v>138</v>
      </c>
      <c r="D22" s="29"/>
      <c r="E22" s="30"/>
      <c r="F22" s="119"/>
      <c r="G22" s="119"/>
      <c r="H22" s="119"/>
      <c r="I22" s="119"/>
      <c r="J22" s="119"/>
      <c r="K22" s="119"/>
      <c r="L22" s="119"/>
      <c r="N22" s="5" t="s">
        <v>643</v>
      </c>
      <c r="O22" s="206" t="s">
        <v>644</v>
      </c>
      <c r="P22" s="206"/>
    </row>
    <row r="23" spans="1:16" x14ac:dyDescent="0.2">
      <c r="A23" s="161" t="s">
        <v>18</v>
      </c>
      <c r="B23" s="161" t="s">
        <v>18</v>
      </c>
    </row>
    <row r="24" spans="1:16" x14ac:dyDescent="0.2">
      <c r="B24" s="161" t="s">
        <v>18</v>
      </c>
      <c r="O24" s="207" t="s">
        <v>20</v>
      </c>
      <c r="P24" s="207"/>
    </row>
    <row r="25" spans="1:16" x14ac:dyDescent="0.2">
      <c r="B25" s="161" t="s">
        <v>18</v>
      </c>
    </row>
    <row r="26" spans="1:16" ht="25.5" x14ac:dyDescent="0.2">
      <c r="B26" s="161" t="s">
        <v>18</v>
      </c>
      <c r="O26" s="114" t="s">
        <v>139</v>
      </c>
      <c r="P26" s="115" t="s">
        <v>648</v>
      </c>
    </row>
    <row r="27" spans="1:16" x14ac:dyDescent="0.2">
      <c r="B27" s="161" t="s">
        <v>18</v>
      </c>
      <c r="O27" s="114" t="s">
        <v>139</v>
      </c>
      <c r="P27" s="115" t="s">
        <v>649</v>
      </c>
    </row>
    <row r="28" spans="1:16" x14ac:dyDescent="0.2">
      <c r="B28" s="161" t="s">
        <v>18</v>
      </c>
    </row>
    <row r="29" spans="1:16" x14ac:dyDescent="0.2">
      <c r="O29" s="207" t="s">
        <v>21</v>
      </c>
      <c r="P29" s="207"/>
    </row>
    <row r="31" spans="1:16" x14ac:dyDescent="0.2">
      <c r="O31" s="117"/>
    </row>
    <row r="32" spans="1:16" x14ac:dyDescent="0.2">
      <c r="O32" s="117"/>
    </row>
    <row r="34" spans="1:16" x14ac:dyDescent="0.2">
      <c r="O34" s="207" t="s">
        <v>22</v>
      </c>
      <c r="P34" s="207"/>
    </row>
    <row r="36" spans="1:16" ht="13.5" thickBot="1" x14ac:dyDescent="0.25"/>
    <row r="37" spans="1:16" ht="16.5" thickBot="1" x14ac:dyDescent="0.3">
      <c r="A37" s="161" t="s">
        <v>18</v>
      </c>
      <c r="B37" s="161" t="s">
        <v>18</v>
      </c>
      <c r="C37" s="11" t="s">
        <v>138</v>
      </c>
      <c r="D37" s="29"/>
      <c r="E37" s="30"/>
      <c r="F37" s="119"/>
      <c r="G37" s="119"/>
      <c r="H37" s="119"/>
      <c r="I37" s="119"/>
      <c r="J37" s="119"/>
      <c r="K37" s="119"/>
      <c r="L37" s="119"/>
      <c r="N37" s="5" t="s">
        <v>645</v>
      </c>
      <c r="O37" s="206" t="s">
        <v>646</v>
      </c>
      <c r="P37" s="206"/>
    </row>
    <row r="38" spans="1:16" x14ac:dyDescent="0.2">
      <c r="A38" s="161" t="s">
        <v>18</v>
      </c>
      <c r="B38" s="161" t="s">
        <v>18</v>
      </c>
    </row>
    <row r="39" spans="1:16" x14ac:dyDescent="0.2">
      <c r="B39" s="161" t="s">
        <v>18</v>
      </c>
      <c r="O39" s="207" t="s">
        <v>20</v>
      </c>
      <c r="P39" s="207"/>
    </row>
    <row r="40" spans="1:16" x14ac:dyDescent="0.2">
      <c r="B40" s="161" t="s">
        <v>18</v>
      </c>
    </row>
    <row r="41" spans="1:16" ht="25.5" x14ac:dyDescent="0.2">
      <c r="B41" s="161" t="s">
        <v>18</v>
      </c>
      <c r="O41" s="114" t="s">
        <v>139</v>
      </c>
      <c r="P41" s="115" t="s">
        <v>650</v>
      </c>
    </row>
    <row r="42" spans="1:16" ht="38.25" x14ac:dyDescent="0.2">
      <c r="B42" s="161" t="s">
        <v>18</v>
      </c>
      <c r="O42" s="114" t="s">
        <v>139</v>
      </c>
      <c r="P42" s="115" t="s">
        <v>651</v>
      </c>
    </row>
    <row r="43" spans="1:16" x14ac:dyDescent="0.2">
      <c r="B43" s="161" t="s">
        <v>18</v>
      </c>
    </row>
    <row r="44" spans="1:16" x14ac:dyDescent="0.2">
      <c r="O44" s="207" t="s">
        <v>21</v>
      </c>
      <c r="P44" s="207"/>
    </row>
    <row r="46" spans="1:16" x14ac:dyDescent="0.2">
      <c r="O46" s="117"/>
    </row>
    <row r="47" spans="1:16" x14ac:dyDescent="0.2">
      <c r="O47" s="117"/>
    </row>
    <row r="49" spans="1:16" x14ac:dyDescent="0.2">
      <c r="O49" s="207" t="s">
        <v>22</v>
      </c>
      <c r="P49" s="207"/>
    </row>
    <row r="52" spans="1:16" ht="15.75" x14ac:dyDescent="0.25">
      <c r="A52" s="161" t="s">
        <v>18</v>
      </c>
      <c r="B52" s="161" t="s">
        <v>18</v>
      </c>
      <c r="C52" s="6"/>
      <c r="E52" s="6"/>
      <c r="F52" s="6"/>
      <c r="G52" s="6"/>
      <c r="H52" s="6"/>
      <c r="I52" s="6"/>
      <c r="J52" s="6"/>
      <c r="K52" s="6"/>
      <c r="L52" s="6"/>
      <c r="N52" s="7" t="s">
        <v>652</v>
      </c>
      <c r="O52" s="210" t="s">
        <v>653</v>
      </c>
      <c r="P52" s="210"/>
    </row>
    <row r="53" spans="1:16" x14ac:dyDescent="0.2">
      <c r="A53" s="161" t="s">
        <v>18</v>
      </c>
      <c r="B53" s="161" t="s">
        <v>18</v>
      </c>
    </row>
    <row r="54" spans="1:16" ht="51" customHeight="1" x14ac:dyDescent="0.2">
      <c r="B54" s="161" t="s">
        <v>18</v>
      </c>
      <c r="E54" s="222" t="s">
        <v>683</v>
      </c>
      <c r="F54" s="222"/>
      <c r="G54" s="222"/>
      <c r="H54" s="222"/>
      <c r="I54" s="222"/>
      <c r="J54" s="222"/>
      <c r="K54" s="222"/>
      <c r="L54" s="222"/>
    </row>
    <row r="55" spans="1:16" x14ac:dyDescent="0.2">
      <c r="B55" s="161" t="s">
        <v>18</v>
      </c>
      <c r="E55" s="212" t="s">
        <v>660</v>
      </c>
      <c r="F55" s="212"/>
      <c r="G55" s="212"/>
      <c r="H55" s="212"/>
      <c r="I55" s="4"/>
      <c r="J55" s="1" t="s">
        <v>59</v>
      </c>
      <c r="K55" s="1" t="s">
        <v>662</v>
      </c>
      <c r="L55" s="1">
        <f>ROUND(80*$I$55%,0)</f>
        <v>0</v>
      </c>
    </row>
    <row r="56" spans="1:16" x14ac:dyDescent="0.2">
      <c r="B56" s="161" t="s">
        <v>18</v>
      </c>
      <c r="E56" s="212" t="s">
        <v>661</v>
      </c>
      <c r="F56" s="212"/>
      <c r="G56" s="212"/>
      <c r="H56" s="212"/>
      <c r="I56" s="4"/>
      <c r="J56" s="1" t="s">
        <v>59</v>
      </c>
      <c r="K56" s="1" t="s">
        <v>663</v>
      </c>
      <c r="L56" s="1">
        <f>ROUND(80*$I$56%,0)</f>
        <v>0</v>
      </c>
    </row>
    <row r="57" spans="1:16" ht="13.5" thickBot="1" x14ac:dyDescent="0.25">
      <c r="B57" s="161" t="s">
        <v>18</v>
      </c>
    </row>
    <row r="58" spans="1:16" ht="16.5" thickBot="1" x14ac:dyDescent="0.3">
      <c r="A58" s="161" t="s">
        <v>18</v>
      </c>
      <c r="B58" s="161" t="s">
        <v>18</v>
      </c>
      <c r="C58" s="11">
        <f>$L$55</f>
        <v>0</v>
      </c>
      <c r="D58" s="29"/>
      <c r="E58" s="30">
        <f>MIN($C$58,ROUND(2*E62*$C$58,0))</f>
        <v>0</v>
      </c>
      <c r="F58" s="119">
        <f t="shared" ref="F58:L58" si="2">MIN($C$58,ROUND(2*F62*$C$58,0))</f>
        <v>0</v>
      </c>
      <c r="G58" s="119">
        <f t="shared" si="2"/>
        <v>0</v>
      </c>
      <c r="H58" s="119">
        <f t="shared" si="2"/>
        <v>0</v>
      </c>
      <c r="I58" s="119">
        <f t="shared" si="2"/>
        <v>0</v>
      </c>
      <c r="J58" s="119">
        <f t="shared" si="2"/>
        <v>0</v>
      </c>
      <c r="K58" s="119">
        <f t="shared" si="2"/>
        <v>0</v>
      </c>
      <c r="L58" s="119">
        <f t="shared" si="2"/>
        <v>0</v>
      </c>
      <c r="N58" s="5" t="s">
        <v>654</v>
      </c>
      <c r="O58" s="206" t="s">
        <v>655</v>
      </c>
      <c r="P58" s="206"/>
    </row>
    <row r="59" spans="1:16" x14ac:dyDescent="0.2">
      <c r="A59" s="161" t="s">
        <v>18</v>
      </c>
      <c r="B59" s="161" t="s">
        <v>18</v>
      </c>
    </row>
    <row r="60" spans="1:16" x14ac:dyDescent="0.2">
      <c r="B60" s="161" t="s">
        <v>18</v>
      </c>
      <c r="O60" s="207" t="s">
        <v>20</v>
      </c>
      <c r="P60" s="207"/>
    </row>
    <row r="61" spans="1:16" ht="38.25" customHeight="1" x14ac:dyDescent="0.2">
      <c r="B61" s="161" t="s">
        <v>18</v>
      </c>
      <c r="E61" s="222" t="s">
        <v>820</v>
      </c>
      <c r="F61" s="222"/>
      <c r="G61" s="222"/>
      <c r="H61" s="222"/>
      <c r="I61" s="222"/>
      <c r="J61" s="222"/>
      <c r="K61" s="222"/>
      <c r="L61" s="222"/>
    </row>
    <row r="62" spans="1:16" ht="38.25" x14ac:dyDescent="0.2">
      <c r="B62" s="161" t="s">
        <v>18</v>
      </c>
      <c r="E62" s="166"/>
      <c r="F62" s="166"/>
      <c r="G62" s="166"/>
      <c r="H62" s="166"/>
      <c r="I62" s="166"/>
      <c r="J62" s="166"/>
      <c r="K62" s="166"/>
      <c r="L62" s="166"/>
      <c r="O62" s="114">
        <f>$C$58</f>
        <v>0</v>
      </c>
      <c r="P62" s="115" t="s">
        <v>658</v>
      </c>
    </row>
    <row r="63" spans="1:16" x14ac:dyDescent="0.2">
      <c r="B63" s="161" t="s">
        <v>18</v>
      </c>
    </row>
    <row r="64" spans="1:16" x14ac:dyDescent="0.2">
      <c r="O64" s="207" t="s">
        <v>21</v>
      </c>
      <c r="P64" s="207"/>
    </row>
    <row r="66" spans="1:16" x14ac:dyDescent="0.2">
      <c r="O66" s="117"/>
    </row>
    <row r="67" spans="1:16" x14ac:dyDescent="0.2">
      <c r="O67" s="117"/>
    </row>
    <row r="69" spans="1:16" x14ac:dyDescent="0.2">
      <c r="O69" s="207" t="s">
        <v>22</v>
      </c>
      <c r="P69" s="207"/>
    </row>
    <row r="71" spans="1:16" ht="13.5" thickBot="1" x14ac:dyDescent="0.25"/>
    <row r="72" spans="1:16" ht="16.5" thickBot="1" x14ac:dyDescent="0.3">
      <c r="A72" s="161" t="s">
        <v>18</v>
      </c>
      <c r="B72" s="161" t="s">
        <v>18</v>
      </c>
      <c r="C72" s="11">
        <f>$L$56</f>
        <v>0</v>
      </c>
      <c r="D72" s="29"/>
      <c r="E72" s="30">
        <f>MIN($C$72,ROUND(1.25*E76*$C$72,0))</f>
        <v>0</v>
      </c>
      <c r="F72" s="119">
        <f t="shared" ref="F72:L72" si="3">MIN($C$72,ROUND(1.25*F76*$C$72,0))</f>
        <v>0</v>
      </c>
      <c r="G72" s="119">
        <f t="shared" si="3"/>
        <v>0</v>
      </c>
      <c r="H72" s="119">
        <f t="shared" si="3"/>
        <v>0</v>
      </c>
      <c r="I72" s="119">
        <f t="shared" si="3"/>
        <v>0</v>
      </c>
      <c r="J72" s="119">
        <f t="shared" si="3"/>
        <v>0</v>
      </c>
      <c r="K72" s="119">
        <f t="shared" si="3"/>
        <v>0</v>
      </c>
      <c r="L72" s="119">
        <f t="shared" si="3"/>
        <v>0</v>
      </c>
      <c r="N72" s="5" t="s">
        <v>656</v>
      </c>
      <c r="O72" s="206" t="s">
        <v>657</v>
      </c>
      <c r="P72" s="206"/>
    </row>
    <row r="73" spans="1:16" x14ac:dyDescent="0.2">
      <c r="A73" s="161" t="s">
        <v>18</v>
      </c>
      <c r="B73" s="161" t="s">
        <v>18</v>
      </c>
    </row>
    <row r="74" spans="1:16" x14ac:dyDescent="0.2">
      <c r="B74" s="161" t="s">
        <v>18</v>
      </c>
      <c r="O74" s="207" t="s">
        <v>20</v>
      </c>
      <c r="P74" s="207"/>
    </row>
    <row r="75" spans="1:16" ht="38.25" customHeight="1" x14ac:dyDescent="0.2">
      <c r="B75" s="161" t="s">
        <v>18</v>
      </c>
      <c r="E75" s="222" t="s">
        <v>821</v>
      </c>
      <c r="F75" s="222"/>
      <c r="G75" s="222"/>
      <c r="H75" s="222"/>
      <c r="I75" s="222"/>
      <c r="J75" s="222"/>
      <c r="K75" s="222"/>
      <c r="L75" s="222"/>
    </row>
    <row r="76" spans="1:16" ht="38.25" x14ac:dyDescent="0.2">
      <c r="B76" s="161" t="s">
        <v>18</v>
      </c>
      <c r="E76" s="166"/>
      <c r="F76" s="166"/>
      <c r="G76" s="166"/>
      <c r="H76" s="166"/>
      <c r="I76" s="166"/>
      <c r="J76" s="166"/>
      <c r="K76" s="166"/>
      <c r="L76" s="166"/>
      <c r="O76" s="114">
        <f>$C$72</f>
        <v>0</v>
      </c>
      <c r="P76" s="115" t="s">
        <v>659</v>
      </c>
    </row>
    <row r="77" spans="1:16" x14ac:dyDescent="0.2">
      <c r="B77" s="161" t="s">
        <v>18</v>
      </c>
    </row>
    <row r="78" spans="1:16" x14ac:dyDescent="0.2">
      <c r="O78" s="207" t="s">
        <v>21</v>
      </c>
      <c r="P78" s="207"/>
    </row>
    <row r="80" spans="1:16" x14ac:dyDescent="0.2">
      <c r="O80" s="117"/>
    </row>
    <row r="81" spans="1:16" x14ac:dyDescent="0.2">
      <c r="O81" s="117"/>
    </row>
    <row r="83" spans="1:16" x14ac:dyDescent="0.2">
      <c r="O83" s="207" t="s">
        <v>22</v>
      </c>
      <c r="P83" s="207"/>
    </row>
    <row r="86" spans="1:16" ht="15.75" x14ac:dyDescent="0.25">
      <c r="A86" s="161" t="s">
        <v>18</v>
      </c>
      <c r="B86" s="161" t="s">
        <v>18</v>
      </c>
      <c r="C86" s="6"/>
      <c r="E86" s="6"/>
      <c r="F86" s="6"/>
      <c r="G86" s="6"/>
      <c r="H86" s="6"/>
      <c r="I86" s="6"/>
      <c r="J86" s="6"/>
      <c r="K86" s="6"/>
      <c r="L86" s="6"/>
      <c r="N86" s="7" t="s">
        <v>664</v>
      </c>
      <c r="O86" s="210" t="s">
        <v>665</v>
      </c>
      <c r="P86" s="210"/>
    </row>
    <row r="87" spans="1:16" ht="13.5" thickBot="1" x14ac:dyDescent="0.25">
      <c r="A87" s="161" t="s">
        <v>18</v>
      </c>
      <c r="B87" s="161" t="s">
        <v>18</v>
      </c>
    </row>
    <row r="88" spans="1:16" ht="16.5" thickBot="1" x14ac:dyDescent="0.3">
      <c r="A88" s="161" t="s">
        <v>18</v>
      </c>
      <c r="B88" s="161" t="s">
        <v>18</v>
      </c>
      <c r="C88" s="11">
        <v>20</v>
      </c>
      <c r="D88" s="29"/>
      <c r="E88" s="30"/>
      <c r="F88" s="143"/>
      <c r="G88" s="119"/>
      <c r="H88" s="119"/>
      <c r="I88" s="119"/>
      <c r="J88" s="119"/>
      <c r="K88" s="119"/>
      <c r="L88" s="119"/>
      <c r="N88" s="5" t="s">
        <v>666</v>
      </c>
      <c r="O88" s="206" t="s">
        <v>667</v>
      </c>
      <c r="P88" s="206"/>
    </row>
    <row r="89" spans="1:16" x14ac:dyDescent="0.2">
      <c r="A89" s="161" t="s">
        <v>18</v>
      </c>
      <c r="B89" s="161" t="s">
        <v>18</v>
      </c>
    </row>
    <row r="90" spans="1:16" x14ac:dyDescent="0.2">
      <c r="B90" s="161" t="s">
        <v>18</v>
      </c>
      <c r="O90" s="207" t="s">
        <v>20</v>
      </c>
      <c r="P90" s="207"/>
    </row>
    <row r="91" spans="1:16" x14ac:dyDescent="0.2">
      <c r="B91" s="161" t="s">
        <v>18</v>
      </c>
    </row>
    <row r="92" spans="1:16" ht="25.5" x14ac:dyDescent="0.2">
      <c r="B92" s="161" t="s">
        <v>18</v>
      </c>
      <c r="O92" s="114" t="s">
        <v>139</v>
      </c>
      <c r="P92" s="115" t="s">
        <v>670</v>
      </c>
    </row>
    <row r="93" spans="1:16" x14ac:dyDescent="0.2">
      <c r="B93" s="161" t="s">
        <v>18</v>
      </c>
      <c r="O93" s="114">
        <v>20</v>
      </c>
      <c r="P93" s="115" t="s">
        <v>671</v>
      </c>
    </row>
    <row r="94" spans="1:16" x14ac:dyDescent="0.2">
      <c r="B94" s="161" t="s">
        <v>18</v>
      </c>
    </row>
    <row r="95" spans="1:16" x14ac:dyDescent="0.2">
      <c r="O95" s="207" t="s">
        <v>21</v>
      </c>
      <c r="P95" s="207"/>
    </row>
    <row r="97" spans="1:16" x14ac:dyDescent="0.2">
      <c r="O97" s="117"/>
    </row>
    <row r="98" spans="1:16" x14ac:dyDescent="0.2">
      <c r="O98" s="117"/>
    </row>
    <row r="100" spans="1:16" x14ac:dyDescent="0.2">
      <c r="O100" s="207" t="s">
        <v>22</v>
      </c>
      <c r="P100" s="207"/>
    </row>
    <row r="102" spans="1:16" ht="13.5" thickBot="1" x14ac:dyDescent="0.25"/>
    <row r="103" spans="1:16" ht="16.5" thickBot="1" x14ac:dyDescent="0.3">
      <c r="A103" s="161" t="s">
        <v>18</v>
      </c>
      <c r="B103" s="161" t="s">
        <v>18</v>
      </c>
      <c r="C103" s="11">
        <v>20</v>
      </c>
      <c r="D103" s="29"/>
      <c r="E103" s="30"/>
      <c r="F103" s="143"/>
      <c r="G103" s="119"/>
      <c r="H103" s="119"/>
      <c r="I103" s="119"/>
      <c r="J103" s="119"/>
      <c r="K103" s="119"/>
      <c r="L103" s="119"/>
      <c r="N103" s="5" t="s">
        <v>669</v>
      </c>
      <c r="O103" s="206" t="s">
        <v>668</v>
      </c>
      <c r="P103" s="206"/>
    </row>
    <row r="104" spans="1:16" x14ac:dyDescent="0.2">
      <c r="A104" s="161" t="s">
        <v>18</v>
      </c>
      <c r="B104" s="161" t="s">
        <v>18</v>
      </c>
    </row>
    <row r="105" spans="1:16" x14ac:dyDescent="0.2">
      <c r="B105" s="161" t="s">
        <v>18</v>
      </c>
      <c r="O105" s="207" t="s">
        <v>20</v>
      </c>
      <c r="P105" s="207"/>
    </row>
    <row r="106" spans="1:16" x14ac:dyDescent="0.2">
      <c r="B106" s="161" t="s">
        <v>18</v>
      </c>
    </row>
    <row r="107" spans="1:16" ht="25.5" x14ac:dyDescent="0.2">
      <c r="B107" s="161" t="s">
        <v>18</v>
      </c>
      <c r="O107" s="114" t="s">
        <v>139</v>
      </c>
      <c r="P107" s="115" t="s">
        <v>672</v>
      </c>
    </row>
    <row r="108" spans="1:16" x14ac:dyDescent="0.2">
      <c r="B108" s="161" t="s">
        <v>18</v>
      </c>
      <c r="O108" s="114">
        <v>20</v>
      </c>
      <c r="P108" s="115" t="s">
        <v>673</v>
      </c>
    </row>
    <row r="109" spans="1:16" x14ac:dyDescent="0.2">
      <c r="B109" s="161" t="s">
        <v>18</v>
      </c>
    </row>
    <row r="110" spans="1:16" x14ac:dyDescent="0.2">
      <c r="O110" s="207" t="s">
        <v>21</v>
      </c>
      <c r="P110" s="207"/>
    </row>
    <row r="112" spans="1:16" x14ac:dyDescent="0.2">
      <c r="O112" s="117"/>
    </row>
    <row r="113" spans="1:16" x14ac:dyDescent="0.2">
      <c r="O113" s="117"/>
    </row>
    <row r="115" spans="1:16" x14ac:dyDescent="0.2">
      <c r="O115" s="207" t="s">
        <v>22</v>
      </c>
      <c r="P115" s="207"/>
    </row>
    <row r="118" spans="1:16" ht="15.75" x14ac:dyDescent="0.25">
      <c r="A118" s="161" t="s">
        <v>18</v>
      </c>
      <c r="B118" s="161" t="s">
        <v>18</v>
      </c>
      <c r="C118" s="124" t="s">
        <v>238</v>
      </c>
      <c r="D118" s="29"/>
      <c r="E118" s="30"/>
      <c r="F118" s="30"/>
      <c r="G118" s="11"/>
      <c r="H118" s="11"/>
      <c r="I118" s="11"/>
      <c r="J118" s="11"/>
      <c r="K118" s="11"/>
      <c r="L118" s="11"/>
      <c r="N118" s="5" t="s">
        <v>674</v>
      </c>
      <c r="O118" s="206" t="s">
        <v>675</v>
      </c>
      <c r="P118" s="206"/>
    </row>
    <row r="119" spans="1:16" x14ac:dyDescent="0.2">
      <c r="A119" s="161" t="s">
        <v>18</v>
      </c>
      <c r="B119" s="161" t="s">
        <v>18</v>
      </c>
    </row>
    <row r="120" spans="1:16" x14ac:dyDescent="0.2">
      <c r="O120" s="212" t="s">
        <v>676</v>
      </c>
      <c r="P120" s="212"/>
    </row>
    <row r="122" spans="1:16" ht="15.75" x14ac:dyDescent="0.25">
      <c r="A122" s="161" t="s">
        <v>18</v>
      </c>
      <c r="B122" s="161" t="s">
        <v>18</v>
      </c>
      <c r="C122" s="6"/>
      <c r="E122" s="6"/>
      <c r="F122" s="6"/>
      <c r="G122" s="6"/>
      <c r="H122" s="6"/>
      <c r="I122" s="6"/>
      <c r="J122" s="6"/>
      <c r="K122" s="6"/>
      <c r="L122" s="6"/>
      <c r="N122" s="7" t="s">
        <v>677</v>
      </c>
      <c r="O122" s="210" t="s">
        <v>678</v>
      </c>
      <c r="P122" s="210"/>
    </row>
    <row r="123" spans="1:16" ht="13.5" thickBot="1" x14ac:dyDescent="0.25">
      <c r="A123" s="161" t="s">
        <v>18</v>
      </c>
      <c r="B123" s="161" t="s">
        <v>18</v>
      </c>
    </row>
    <row r="124" spans="1:16" ht="16.5" thickBot="1" x14ac:dyDescent="0.3">
      <c r="A124" s="161" t="s">
        <v>18</v>
      </c>
      <c r="B124" s="161" t="s">
        <v>18</v>
      </c>
      <c r="C124" s="11">
        <v>40</v>
      </c>
      <c r="D124" s="29"/>
      <c r="E124" s="30"/>
      <c r="F124" s="119"/>
      <c r="G124" s="119"/>
      <c r="H124" s="119"/>
      <c r="I124" s="119"/>
      <c r="J124" s="119"/>
      <c r="K124" s="119"/>
      <c r="L124" s="119"/>
      <c r="N124" s="5" t="s">
        <v>679</v>
      </c>
      <c r="O124" s="206" t="s">
        <v>680</v>
      </c>
      <c r="P124" s="206"/>
    </row>
    <row r="125" spans="1:16" x14ac:dyDescent="0.2">
      <c r="A125" s="161" t="s">
        <v>18</v>
      </c>
      <c r="B125" s="161" t="s">
        <v>18</v>
      </c>
    </row>
    <row r="126" spans="1:16" x14ac:dyDescent="0.2">
      <c r="B126" s="161" t="s">
        <v>18</v>
      </c>
      <c r="O126" s="207" t="s">
        <v>20</v>
      </c>
      <c r="P126" s="207"/>
    </row>
    <row r="127" spans="1:16" ht="25.5" customHeight="1" x14ac:dyDescent="0.2">
      <c r="B127" s="161" t="s">
        <v>18</v>
      </c>
      <c r="E127" s="222" t="s">
        <v>822</v>
      </c>
      <c r="F127" s="222"/>
      <c r="G127" s="222"/>
      <c r="H127" s="222"/>
      <c r="I127" s="222"/>
      <c r="J127" s="222"/>
      <c r="K127" s="222"/>
      <c r="L127" s="222"/>
    </row>
    <row r="128" spans="1:16" x14ac:dyDescent="0.2">
      <c r="B128" s="161" t="s">
        <v>18</v>
      </c>
      <c r="E128" s="167"/>
      <c r="F128" s="167"/>
      <c r="G128" s="167"/>
      <c r="H128" s="167"/>
      <c r="I128" s="167"/>
      <c r="J128" s="167"/>
      <c r="K128" s="167"/>
      <c r="L128" s="167"/>
      <c r="O128" s="114" t="s">
        <v>139</v>
      </c>
      <c r="P128" s="115" t="s">
        <v>681</v>
      </c>
    </row>
    <row r="129" spans="2:16" ht="38.25" x14ac:dyDescent="0.2">
      <c r="B129" s="161" t="s">
        <v>18</v>
      </c>
      <c r="E129" s="166"/>
      <c r="F129" s="166"/>
      <c r="G129" s="166"/>
      <c r="H129" s="166"/>
      <c r="I129" s="166"/>
      <c r="J129" s="166"/>
      <c r="K129" s="166"/>
      <c r="L129" s="166"/>
      <c r="O129" s="114">
        <v>40</v>
      </c>
      <c r="P129" s="115" t="s">
        <v>682</v>
      </c>
    </row>
    <row r="130" spans="2:16" x14ac:dyDescent="0.2">
      <c r="B130" s="161" t="s">
        <v>18</v>
      </c>
    </row>
    <row r="131" spans="2:16" x14ac:dyDescent="0.2">
      <c r="O131" s="207" t="s">
        <v>21</v>
      </c>
      <c r="P131" s="207"/>
    </row>
    <row r="133" spans="2:16" x14ac:dyDescent="0.2">
      <c r="O133" s="117"/>
    </row>
    <row r="134" spans="2:16" x14ac:dyDescent="0.2">
      <c r="O134" s="117"/>
    </row>
    <row r="136" spans="2:16" x14ac:dyDescent="0.2">
      <c r="O136" s="207" t="s">
        <v>22</v>
      </c>
      <c r="P136" s="207"/>
    </row>
  </sheetData>
  <autoFilter ref="A1:B136"/>
  <mergeCells count="45">
    <mergeCell ref="E127:L127"/>
    <mergeCell ref="O126:P126"/>
    <mergeCell ref="O131:P131"/>
    <mergeCell ref="O136:P136"/>
    <mergeCell ref="E61:L61"/>
    <mergeCell ref="E75:L75"/>
    <mergeCell ref="O120:P120"/>
    <mergeCell ref="O122:P122"/>
    <mergeCell ref="O124:P124"/>
    <mergeCell ref="O103:P103"/>
    <mergeCell ref="O105:P105"/>
    <mergeCell ref="O110:P110"/>
    <mergeCell ref="O115:P115"/>
    <mergeCell ref="O118:P118"/>
    <mergeCell ref="O86:P86"/>
    <mergeCell ref="O88:P88"/>
    <mergeCell ref="O90:P90"/>
    <mergeCell ref="O95:P95"/>
    <mergeCell ref="O100:P100"/>
    <mergeCell ref="O78:P78"/>
    <mergeCell ref="O83:P83"/>
    <mergeCell ref="E54:L54"/>
    <mergeCell ref="E56:H56"/>
    <mergeCell ref="E55:H55"/>
    <mergeCell ref="O60:P60"/>
    <mergeCell ref="O64:P64"/>
    <mergeCell ref="O69:P69"/>
    <mergeCell ref="O72:P72"/>
    <mergeCell ref="O74:P74"/>
    <mergeCell ref="O39:P39"/>
    <mergeCell ref="O44:P44"/>
    <mergeCell ref="O49:P49"/>
    <mergeCell ref="O52:P52"/>
    <mergeCell ref="O58:P58"/>
    <mergeCell ref="O22:P22"/>
    <mergeCell ref="O24:P24"/>
    <mergeCell ref="O29:P29"/>
    <mergeCell ref="O34:P34"/>
    <mergeCell ref="O37:P37"/>
    <mergeCell ref="O19:P19"/>
    <mergeCell ref="O2:P2"/>
    <mergeCell ref="O6:P6"/>
    <mergeCell ref="O8:P8"/>
    <mergeCell ref="O10:P10"/>
    <mergeCell ref="O14:P14"/>
  </mergeCells>
  <dataValidations count="2">
    <dataValidation type="list" allowBlank="1" showInputMessage="1" showErrorMessage="1" sqref="E8:L8 E22:L22 E37:L37">
      <formula1>"V,X"</formula1>
    </dataValidation>
    <dataValidation type="list" allowBlank="1" showInputMessage="1" showErrorMessage="1" sqref="E88:L88 E103:L103">
      <formula1>"X,0,20"</formula1>
    </dataValidation>
  </dataValidations>
  <pageMargins left="0.7" right="0.7" top="0.75" bottom="0.75" header="0.3" footer="0.3"/>
  <pageSetup paperSize="9"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categorie!B$57:B$59</xm:f>
          </x14:formula1>
          <xm:sqref>E124:L124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categorie</vt:lpstr>
      <vt:lpstr>score</vt:lpstr>
      <vt:lpstr>1_projectproces</vt:lpstr>
      <vt:lpstr>2_inplanting</vt:lpstr>
      <vt:lpstr>3_mobiliteit</vt:lpstr>
      <vt:lpstr>4_natuur</vt:lpstr>
      <vt:lpstr>5_water</vt:lpstr>
      <vt:lpstr>6_grondstoffen</vt:lpstr>
      <vt:lpstr>7_energie</vt:lpstr>
      <vt:lpstr>8_leefbaarheid</vt:lpstr>
      <vt:lpstr>9_socio-econ</vt:lpstr>
      <vt:lpstr>10_innovatie</vt:lpstr>
    </vt:vector>
  </TitlesOfParts>
  <Company>Gent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Kuijken Elisabeth</dc:creator>
  <cp:lastModifiedBy>Weyts Kristien</cp:lastModifiedBy>
  <cp:lastPrinted>2014-01-14T09:03:40Z</cp:lastPrinted>
  <dcterms:created xsi:type="dcterms:W3CDTF">2014-01-07T08:35:40Z</dcterms:created>
  <dcterms:modified xsi:type="dcterms:W3CDTF">2015-04-02T08:13:02Z</dcterms:modified>
</cp:coreProperties>
</file>